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artu\Downloads\"/>
    </mc:Choice>
  </mc:AlternateContent>
  <xr:revisionPtr revIDLastSave="0" documentId="8_{0C6C0D0B-541C-4B9F-A5A0-EBE33619FD7D}" xr6:coauthVersionLast="47" xr6:coauthVersionMax="47" xr10:uidLastSave="{00000000-0000-0000-0000-000000000000}"/>
  <bookViews>
    <workbookView xWindow="28680" yWindow="-120" windowWidth="29040" windowHeight="16440" tabRatio="232" xr2:uid="{00000000-000D-0000-FFFF-FFFF00000000}"/>
  </bookViews>
  <sheets>
    <sheet name="Pöytäkirja" sheetId="1" r:id="rId1"/>
    <sheet name="Tulostaulu" sheetId="2" r:id="rId2"/>
    <sheet name="Ohjeet" sheetId="5" r:id="rId3"/>
    <sheet name="Ohje" sheetId="3" state="hidden" r:id="rId4"/>
  </sheets>
  <definedNames>
    <definedName name="_xlnm._FilterDatabase" localSheetId="0" hidden="1">Pöytäkirja!$J$1:$AG$26</definedName>
    <definedName name="M">Pöytäkirja!$A$1:$A$10</definedName>
    <definedName name="M20v">Pöytäkirja!$E$1:$E$10</definedName>
    <definedName name="M23v">Pöytäkirja!$F$1:$F$10</definedName>
    <definedName name="N">Pöytäkirja!$B$1:$B$10</definedName>
    <definedName name="N20v">Pöytäkirja!$G$1:$G$10</definedName>
    <definedName name="N23v">Pöytäkirja!$H$1:$H$10</definedName>
    <definedName name="P17v">Pöytäkirja!$C$1:$C$10</definedName>
    <definedName name="T17v">Pöytäkirja!$D$1:$D$10</definedName>
    <definedName name="_xlnm.Print_Area">Pöytäkirja!$J$1:$AG$29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2" l="1"/>
  <c r="E18" i="2"/>
  <c r="D18" i="2"/>
  <c r="C18" i="2"/>
  <c r="AG18" i="1"/>
  <c r="AG19" i="1"/>
  <c r="AG20" i="1"/>
  <c r="AG21" i="1"/>
  <c r="AG22" i="1"/>
  <c r="AG23" i="1"/>
  <c r="AG24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2" i="2"/>
  <c r="AG25" i="1" l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U24" i="1"/>
  <c r="AB24" i="1"/>
  <c r="F16" i="2" s="1"/>
  <c r="U23" i="1"/>
  <c r="AB23" i="1"/>
  <c r="F15" i="2" s="1"/>
  <c r="U22" i="1"/>
  <c r="E14" i="2" s="1"/>
  <c r="AB22" i="1"/>
  <c r="F14" i="2" s="1"/>
  <c r="U21" i="1"/>
  <c r="E13" i="2" s="1"/>
  <c r="AB21" i="1"/>
  <c r="F13" i="2" s="1"/>
  <c r="U20" i="1"/>
  <c r="E12" i="2" s="1"/>
  <c r="AB20" i="1"/>
  <c r="F12" i="2" s="1"/>
  <c r="U19" i="1"/>
  <c r="E11" i="2" s="1"/>
  <c r="AB19" i="1"/>
  <c r="F11" i="2" s="1"/>
  <c r="U18" i="1"/>
  <c r="AB18" i="1"/>
  <c r="F10" i="2" s="1"/>
  <c r="U17" i="1"/>
  <c r="E9" i="2" s="1"/>
  <c r="AB17" i="1"/>
  <c r="F9" i="2" s="1"/>
  <c r="U16" i="1"/>
  <c r="E8" i="2" s="1"/>
  <c r="AB16" i="1"/>
  <c r="F8" i="2" s="1"/>
  <c r="U15" i="1"/>
  <c r="E7" i="2" s="1"/>
  <c r="AB15" i="1"/>
  <c r="F7" i="2" s="1"/>
  <c r="U14" i="1"/>
  <c r="E6" i="2" s="1"/>
  <c r="AB14" i="1"/>
  <c r="U13" i="1"/>
  <c r="AB13" i="1"/>
  <c r="F5" i="2" s="1"/>
  <c r="U12" i="1"/>
  <c r="E4" i="2" s="1"/>
  <c r="AB12" i="1"/>
  <c r="F4" i="2" s="1"/>
  <c r="U10" i="1"/>
  <c r="E2" i="2" s="1"/>
  <c r="AB10" i="1"/>
  <c r="F2" i="2" s="1"/>
  <c r="U11" i="1"/>
  <c r="AB11" i="1"/>
  <c r="F3" i="2" s="1"/>
  <c r="A2" i="2"/>
  <c r="C2" i="2"/>
  <c r="D2" i="2"/>
  <c r="A3" i="2"/>
  <c r="C3" i="2"/>
  <c r="AD24" i="1" l="1"/>
  <c r="AD23" i="1"/>
  <c r="AD19" i="1"/>
  <c r="E15" i="2"/>
  <c r="E16" i="2"/>
  <c r="AD12" i="1"/>
  <c r="AG12" i="1" s="1"/>
  <c r="AD13" i="1"/>
  <c r="AG13" i="1" s="1"/>
  <c r="AD17" i="1"/>
  <c r="AG17" i="1" s="1"/>
  <c r="AD14" i="1"/>
  <c r="AG14" i="1" s="1"/>
  <c r="AD20" i="1"/>
  <c r="AD21" i="1"/>
  <c r="AD18" i="1"/>
  <c r="E10" i="2"/>
  <c r="AD15" i="1"/>
  <c r="AG15" i="1" s="1"/>
  <c r="AD22" i="1"/>
  <c r="E5" i="2"/>
  <c r="F6" i="2"/>
  <c r="AD16" i="1"/>
  <c r="AG16" i="1" s="1"/>
  <c r="AD10" i="1"/>
  <c r="AG10" i="1" s="1"/>
  <c r="AD11" i="1"/>
  <c r="AG11" i="1" s="1"/>
  <c r="E3" i="2"/>
  <c r="G15" i="2" l="1"/>
  <c r="G6" i="2"/>
  <c r="G8" i="2"/>
  <c r="G9" i="2"/>
  <c r="G5" i="2"/>
  <c r="G14" i="2"/>
  <c r="G7" i="2"/>
  <c r="G10" i="2"/>
  <c r="G13" i="2"/>
  <c r="G16" i="2"/>
  <c r="G4" i="2"/>
  <c r="G2" i="2"/>
  <c r="G3" i="2"/>
  <c r="G12" i="2"/>
  <c r="G11" i="2"/>
</calcChain>
</file>

<file path=xl/sharedStrings.xml><?xml version="1.0" encoding="utf-8"?>
<sst xmlns="http://schemas.openxmlformats.org/spreadsheetml/2006/main" count="200" uniqueCount="114">
  <si>
    <t>Suomen Painonnostoliitto</t>
  </si>
  <si>
    <t>PAINONNOSTON  KILPAILUPÖYTÄKIRJA</t>
  </si>
  <si>
    <t>Paikkakunta</t>
  </si>
  <si>
    <t>p. +358-45-852-3261</t>
  </si>
  <si>
    <t>Kilpailun laatu:</t>
  </si>
  <si>
    <t xml:space="preserve"> Aika    </t>
  </si>
  <si>
    <t>tulokset@painonnosto.fi</t>
  </si>
  <si>
    <t xml:space="preserve">   1. Kilpailijan  Sarja</t>
  </si>
  <si>
    <t>Yhteis-</t>
  </si>
  <si>
    <t>Sinclair coefficients</t>
  </si>
  <si>
    <t xml:space="preserve">   2. Kilpailijan nimi</t>
  </si>
  <si>
    <t>Paino</t>
  </si>
  <si>
    <t>Synt.</t>
  </si>
  <si>
    <t xml:space="preserve">        Tempaus  kg</t>
  </si>
  <si>
    <t>Si</t>
  </si>
  <si>
    <t>Si-</t>
  </si>
  <si>
    <t xml:space="preserve">           Työntö    kg</t>
  </si>
  <si>
    <t>tulos</t>
  </si>
  <si>
    <t>kg</t>
  </si>
  <si>
    <t>Seura</t>
  </si>
  <si>
    <t xml:space="preserve">   1.</t>
  </si>
  <si>
    <t xml:space="preserve">   2.</t>
  </si>
  <si>
    <t xml:space="preserve">  3.</t>
  </si>
  <si>
    <t>Tulos</t>
  </si>
  <si>
    <t>ja</t>
  </si>
  <si>
    <t>ja.</t>
  </si>
  <si>
    <t xml:space="preserve">    1.</t>
  </si>
  <si>
    <t>2.</t>
  </si>
  <si>
    <t xml:space="preserve">   3.</t>
  </si>
  <si>
    <t xml:space="preserve">  kg.</t>
  </si>
  <si>
    <t>Nimi</t>
  </si>
  <si>
    <t>M/N</t>
  </si>
  <si>
    <t>Tempaus</t>
  </si>
  <si>
    <t>Yhteistulos</t>
  </si>
  <si>
    <t>Tyonto</t>
  </si>
  <si>
    <t>N</t>
  </si>
  <si>
    <t>Tuomari 2.</t>
  </si>
  <si>
    <t>Tuomari 1.</t>
  </si>
  <si>
    <t>Kilpailun johtaja:</t>
  </si>
  <si>
    <t>CM:</t>
  </si>
  <si>
    <t xml:space="preserve">Kisakello: </t>
  </si>
  <si>
    <t>Sihteeri:</t>
  </si>
  <si>
    <t>Ryhmä</t>
  </si>
  <si>
    <t>M</t>
  </si>
  <si>
    <t>Valimotie 10, 00380 Helsinki</t>
  </si>
  <si>
    <t>Etunimi Sukunimi+tuomariluokka</t>
  </si>
  <si>
    <t>Tuomari 3.</t>
  </si>
  <si>
    <t>Herakles</t>
  </si>
  <si>
    <t>jv</t>
  </si>
  <si>
    <t>pk</t>
  </si>
  <si>
    <t>Q-points</t>
  </si>
  <si>
    <t>pisteet</t>
  </si>
  <si>
    <t>45 kg</t>
  </si>
  <si>
    <t>49 kg</t>
  </si>
  <si>
    <t>55 kg</t>
  </si>
  <si>
    <t>59 kg</t>
  </si>
  <si>
    <t>64 kg</t>
  </si>
  <si>
    <t>71 kg</t>
  </si>
  <si>
    <t>76 kg</t>
  </si>
  <si>
    <t>81 kg</t>
  </si>
  <si>
    <t>87 kg</t>
  </si>
  <si>
    <t>+87 kg</t>
  </si>
  <si>
    <t>61 kg</t>
  </si>
  <si>
    <t>67 kg</t>
  </si>
  <si>
    <t>73 kg</t>
  </si>
  <si>
    <t>89 kg</t>
  </si>
  <si>
    <t>96 kg</t>
  </si>
  <si>
    <t>102 kg</t>
  </si>
  <si>
    <t>109 kg</t>
  </si>
  <si>
    <t>+109 kg</t>
  </si>
  <si>
    <t>+102 kg</t>
  </si>
  <si>
    <t>+81 kg</t>
  </si>
  <si>
    <t>40 kg</t>
  </si>
  <si>
    <t>M20v</t>
  </si>
  <si>
    <t>N20v</t>
  </si>
  <si>
    <t>M23v</t>
  </si>
  <si>
    <t>N23v</t>
  </si>
  <si>
    <t>Mies Miesnostaja</t>
  </si>
  <si>
    <t>Mies 23-vuotias nostaja</t>
  </si>
  <si>
    <t>Mies 17-vuotias nostaja</t>
  </si>
  <si>
    <t>Mies 20-vuotias nostaja</t>
  </si>
  <si>
    <t>Nainen Naisnostaja</t>
  </si>
  <si>
    <t>Nainen 23-vuotias nostaja</t>
  </si>
  <si>
    <t>Nainen 20-vuotias nostaja</t>
  </si>
  <si>
    <t>Nainen 17-vuotias nostaja</t>
  </si>
  <si>
    <t>vuosi</t>
  </si>
  <si>
    <t>1.1.2025</t>
  </si>
  <si>
    <t>Helsinki</t>
  </si>
  <si>
    <t>Herakleen tammikuun piirikunnalliset</t>
  </si>
  <si>
    <t xml:space="preserve">  Etunimi Sukunimi+tuomariluokka</t>
  </si>
  <si>
    <t>P17</t>
  </si>
  <si>
    <t>T17</t>
  </si>
  <si>
    <t>ks</t>
  </si>
  <si>
    <t>kv</t>
  </si>
  <si>
    <t>Test</t>
  </si>
  <si>
    <t>2000</t>
  </si>
  <si>
    <t>2004</t>
  </si>
  <si>
    <t>2005</t>
  </si>
  <si>
    <t>2008</t>
  </si>
  <si>
    <t>2002</t>
  </si>
  <si>
    <t>2012</t>
  </si>
  <si>
    <t>SPORT ID</t>
  </si>
  <si>
    <t>Ta-so</t>
  </si>
  <si>
    <r>
      <t xml:space="preserve">Järjestävä seura </t>
    </r>
    <r>
      <rPr>
        <sz val="8"/>
        <rFont val="Arial"/>
        <family val="2"/>
      </rPr>
      <t xml:space="preserve">(+ lyhenne) </t>
    </r>
    <r>
      <rPr>
        <sz val="12"/>
        <rFont val="Arial"/>
        <family val="2"/>
      </rPr>
      <t xml:space="preserve">   </t>
    </r>
  </si>
  <si>
    <t>Ikä-ryhmät</t>
  </si>
  <si>
    <t>Arpa nr.</t>
  </si>
  <si>
    <t>Sarja kg</t>
  </si>
  <si>
    <t>Si-ja</t>
  </si>
  <si>
    <t>Si- ja</t>
  </si>
  <si>
    <t>Tuomarit:</t>
  </si>
  <si>
    <t xml:space="preserve">            Etunimi Sukunimi+tuomariluokka</t>
  </si>
  <si>
    <t>TC:</t>
  </si>
  <si>
    <t>Q-points for weightlifting perfomances</t>
  </si>
  <si>
    <t>https://huebner.shinyapps.io/Qpoints/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</si>
</sst>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;[Red]\-0"/>
  </numFmts>
  <fonts count="20" x14ac:knownFonts="1">
    <font>
      <sz val="12"/>
      <name val="Arial"/>
      <family val="2"/>
      <charset val="204"/>
    </font>
    <font>
      <sz val="12"/>
      <name val="Times New Roman"/>
      <family val="1"/>
    </font>
    <font>
      <sz val="10"/>
      <name val="Arial"/>
      <family val="2"/>
    </font>
    <font>
      <u/>
      <sz val="12"/>
      <color indexed="12"/>
      <name val="Arial"/>
      <family val="2"/>
      <charset val="204"/>
    </font>
    <font>
      <sz val="12"/>
      <color indexed="8"/>
      <name val="Calibri"/>
      <family val="2"/>
    </font>
    <font>
      <sz val="8"/>
      <name val="Arial"/>
      <family val="2"/>
      <charset val="204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</font>
    <font>
      <sz val="12"/>
      <color rgb="FFFF0000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8" xfId="0" applyFont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1" fontId="1" fillId="0" borderId="8" xfId="0" applyNumberFormat="1" applyFont="1" applyBorder="1"/>
    <xf numFmtId="0" fontId="2" fillId="0" borderId="0" xfId="0" applyFont="1" applyProtection="1">
      <protection locked="0"/>
    </xf>
    <xf numFmtId="49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49" fontId="6" fillId="0" borderId="12" xfId="0" applyNumberFormat="1" applyFont="1" applyBorder="1" applyProtection="1">
      <protection locked="0"/>
    </xf>
    <xf numFmtId="165" fontId="7" fillId="0" borderId="5" xfId="0" applyNumberFormat="1" applyFont="1" applyBorder="1" applyAlignment="1" applyProtection="1">
      <alignment horizontal="center"/>
      <protection locked="0"/>
    </xf>
    <xf numFmtId="165" fontId="7" fillId="0" borderId="6" xfId="0" applyNumberFormat="1" applyFont="1" applyBorder="1" applyAlignment="1" applyProtection="1">
      <alignment horizontal="center"/>
      <protection locked="0"/>
    </xf>
    <xf numFmtId="165" fontId="7" fillId="0" borderId="9" xfId="0" applyNumberFormat="1" applyFont="1" applyBorder="1" applyAlignment="1" applyProtection="1">
      <alignment horizontal="center"/>
      <protection locked="0"/>
    </xf>
    <xf numFmtId="1" fontId="7" fillId="4" borderId="16" xfId="0" applyNumberFormat="1" applyFont="1" applyFill="1" applyBorder="1" applyAlignment="1">
      <alignment horizontal="center"/>
    </xf>
    <xf numFmtId="0" fontId="8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165" fontId="7" fillId="0" borderId="6" xfId="0" quotePrefix="1" applyNumberFormat="1" applyFont="1" applyBorder="1" applyAlignment="1" applyProtection="1">
      <alignment horizontal="center"/>
      <protection locked="0"/>
    </xf>
    <xf numFmtId="0" fontId="8" fillId="4" borderId="16" xfId="0" applyFont="1" applyFill="1" applyBorder="1" applyAlignment="1">
      <alignment horizontal="center"/>
    </xf>
    <xf numFmtId="0" fontId="7" fillId="0" borderId="5" xfId="0" applyFont="1" applyBorder="1" applyProtection="1">
      <protection locked="0"/>
    </xf>
    <xf numFmtId="0" fontId="8" fillId="0" borderId="9" xfId="0" applyFont="1" applyBorder="1" applyAlignment="1" applyProtection="1">
      <alignment horizontal="center"/>
      <protection locked="0"/>
    </xf>
    <xf numFmtId="165" fontId="7" fillId="0" borderId="14" xfId="0" applyNumberFormat="1" applyFont="1" applyBorder="1" applyAlignment="1" applyProtection="1">
      <alignment horizontal="center"/>
      <protection locked="0"/>
    </xf>
    <xf numFmtId="165" fontId="7" fillId="0" borderId="1" xfId="0" applyNumberFormat="1" applyFont="1" applyBorder="1" applyAlignment="1" applyProtection="1">
      <alignment horizontal="center"/>
      <protection locked="0"/>
    </xf>
    <xf numFmtId="165" fontId="7" fillId="0" borderId="12" xfId="0" applyNumberFormat="1" applyFont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8" fillId="4" borderId="17" xfId="0" applyFont="1" applyFill="1" applyBorder="1" applyAlignment="1">
      <alignment horizontal="center"/>
    </xf>
    <xf numFmtId="0" fontId="7" fillId="0" borderId="14" xfId="0" applyFont="1" applyBorder="1" applyProtection="1">
      <protection locked="0"/>
    </xf>
    <xf numFmtId="0" fontId="8" fillId="0" borderId="12" xfId="0" applyFont="1" applyBorder="1" applyAlignment="1" applyProtection="1">
      <alignment horizontal="center"/>
      <protection locked="0"/>
    </xf>
    <xf numFmtId="165" fontId="7" fillId="0" borderId="15" xfId="0" applyNumberFormat="1" applyFont="1" applyBorder="1" applyAlignment="1" applyProtection="1">
      <alignment horizontal="center"/>
      <protection locked="0"/>
    </xf>
    <xf numFmtId="165" fontId="7" fillId="0" borderId="13" xfId="0" applyNumberFormat="1" applyFont="1" applyBorder="1" applyAlignment="1" applyProtection="1">
      <alignment horizontal="center"/>
      <protection locked="0"/>
    </xf>
    <xf numFmtId="1" fontId="7" fillId="4" borderId="18" xfId="0" applyNumberFormat="1" applyFont="1" applyFill="1" applyBorder="1" applyAlignment="1">
      <alignment horizontal="center"/>
    </xf>
    <xf numFmtId="0" fontId="8" fillId="0" borderId="4" xfId="0" applyFont="1" applyBorder="1" applyAlignment="1" applyProtection="1">
      <alignment horizontal="center"/>
      <protection locked="0"/>
    </xf>
    <xf numFmtId="0" fontId="7" fillId="0" borderId="15" xfId="0" applyFont="1" applyBorder="1" applyProtection="1">
      <protection locked="0"/>
    </xf>
    <xf numFmtId="0" fontId="8" fillId="4" borderId="18" xfId="0" applyFont="1" applyFill="1" applyBorder="1" applyAlignment="1">
      <alignment horizontal="center"/>
    </xf>
    <xf numFmtId="0" fontId="7" fillId="0" borderId="4" xfId="0" applyFont="1" applyBorder="1" applyProtection="1"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49" fontId="10" fillId="0" borderId="6" xfId="0" applyNumberFormat="1" applyFont="1" applyBorder="1" applyAlignment="1" applyProtection="1">
      <alignment horizontal="left"/>
      <protection locked="0"/>
    </xf>
    <xf numFmtId="49" fontId="10" fillId="0" borderId="1" xfId="0" applyNumberFormat="1" applyFont="1" applyBorder="1" applyAlignment="1" applyProtection="1">
      <alignment horizontal="left"/>
      <protection locked="0"/>
    </xf>
    <xf numFmtId="49" fontId="10" fillId="0" borderId="1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49" fontId="6" fillId="0" borderId="12" xfId="0" applyNumberFormat="1" applyFont="1" applyBorder="1" applyAlignment="1" applyProtection="1">
      <alignment horizontal="center"/>
      <protection locked="0"/>
    </xf>
    <xf numFmtId="49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49" fontId="1" fillId="0" borderId="8" xfId="0" applyNumberFormat="1" applyFont="1" applyBorder="1"/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2" fontId="13" fillId="0" borderId="15" xfId="0" applyNumberFormat="1" applyFont="1" applyBorder="1" applyAlignment="1" applyProtection="1">
      <alignment horizontal="center"/>
      <protection locked="0"/>
    </xf>
    <xf numFmtId="2" fontId="13" fillId="0" borderId="6" xfId="0" applyNumberFormat="1" applyFont="1" applyBorder="1" applyAlignment="1" applyProtection="1">
      <alignment horizontal="center"/>
      <protection locked="0"/>
    </xf>
    <xf numFmtId="0" fontId="7" fillId="0" borderId="0" xfId="0" applyFont="1"/>
    <xf numFmtId="49" fontId="14" fillId="0" borderId="21" xfId="0" applyNumberFormat="1" applyFont="1" applyBorder="1" applyAlignment="1" applyProtection="1">
      <alignment horizontal="left"/>
      <protection locked="0"/>
    </xf>
    <xf numFmtId="49" fontId="7" fillId="0" borderId="22" xfId="0" applyNumberFormat="1" applyFont="1" applyBorder="1" applyAlignment="1">
      <alignment horizontal="center"/>
    </xf>
    <xf numFmtId="0" fontId="2" fillId="0" borderId="22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5" fillId="0" borderId="11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8" fillId="0" borderId="0" xfId="2" applyFont="1" applyBorder="1" applyAlignment="1" applyProtection="1">
      <alignment wrapText="1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19" fillId="0" borderId="0" xfId="2" applyNumberFormat="1" applyFont="1" applyFill="1" applyBorder="1" applyAlignment="1" applyProtection="1">
      <protection locked="0"/>
    </xf>
    <xf numFmtId="0" fontId="19" fillId="0" borderId="0" xfId="2" applyNumberFormat="1" applyFont="1" applyFill="1" applyBorder="1" applyAlignment="1" applyProtection="1">
      <alignment horizontal="center"/>
      <protection locked="0"/>
    </xf>
    <xf numFmtId="2" fontId="7" fillId="0" borderId="0" xfId="0" applyNumberFormat="1" applyFont="1" applyProtection="1">
      <protection locked="0"/>
    </xf>
    <xf numFmtId="0" fontId="16" fillId="0" borderId="8" xfId="0" applyFont="1" applyBorder="1" applyAlignment="1">
      <alignment horizontal="center" vertical="center" wrapText="1"/>
    </xf>
    <xf numFmtId="2" fontId="2" fillId="0" borderId="9" xfId="0" applyNumberFormat="1" applyFont="1" applyBorder="1" applyAlignment="1" applyProtection="1">
      <alignment horizontal="left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12" fillId="0" borderId="14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3" xfId="0" applyFont="1" applyBorder="1" applyProtection="1">
      <protection locked="0"/>
    </xf>
    <xf numFmtId="0" fontId="13" fillId="3" borderId="7" xfId="0" applyFont="1" applyFill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3" borderId="6" xfId="0" applyFont="1" applyFill="1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2" fillId="0" borderId="24" xfId="0" applyFont="1" applyBorder="1" applyProtection="1">
      <protection locked="0"/>
    </xf>
    <xf numFmtId="0" fontId="7" fillId="0" borderId="8" xfId="0" applyFont="1" applyBorder="1"/>
    <xf numFmtId="0" fontId="7" fillId="0" borderId="0" xfId="0" applyFont="1" applyAlignment="1">
      <alignment horizontal="center"/>
    </xf>
    <xf numFmtId="0" fontId="2" fillId="0" borderId="0" xfId="0" applyFont="1"/>
    <xf numFmtId="2" fontId="7" fillId="0" borderId="0" xfId="0" applyNumberFormat="1" applyFont="1"/>
    <xf numFmtId="0" fontId="13" fillId="0" borderId="27" xfId="0" applyFont="1" applyBorder="1" applyAlignment="1" applyProtection="1">
      <alignment horizontal="center" wrapText="1"/>
      <protection locked="0"/>
    </xf>
    <xf numFmtId="0" fontId="6" fillId="0" borderId="29" xfId="0" applyFont="1" applyBorder="1" applyAlignment="1" applyProtection="1">
      <alignment horizontal="center"/>
      <protection locked="0"/>
    </xf>
    <xf numFmtId="2" fontId="13" fillId="0" borderId="5" xfId="0" applyNumberFormat="1" applyFont="1" applyBorder="1" applyAlignment="1" applyProtection="1">
      <alignment horizontal="center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 wrapText="1"/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16" fillId="0" borderId="8" xfId="0" applyFont="1" applyBorder="1" applyAlignment="1" applyProtection="1">
      <alignment horizontal="center" wrapText="1"/>
      <protection locked="0"/>
    </xf>
    <xf numFmtId="0" fontId="16" fillId="0" borderId="23" xfId="0" applyFont="1" applyBorder="1" applyAlignment="1" applyProtection="1">
      <alignment horizontal="center" wrapText="1"/>
      <protection locked="0"/>
    </xf>
    <xf numFmtId="0" fontId="12" fillId="0" borderId="25" xfId="0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0" fontId="7" fillId="0" borderId="0" xfId="0" applyFont="1" applyBorder="1"/>
    <xf numFmtId="0" fontId="8" fillId="0" borderId="33" xfId="0" applyFont="1" applyBorder="1" applyProtection="1"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2" fillId="0" borderId="28" xfId="0" applyFont="1" applyBorder="1" applyProtection="1">
      <protection locked="0"/>
    </xf>
    <xf numFmtId="0" fontId="7" fillId="0" borderId="28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15" fillId="0" borderId="0" xfId="0" applyFont="1" applyBorder="1" applyProtection="1">
      <protection locked="0"/>
    </xf>
    <xf numFmtId="164" fontId="7" fillId="0" borderId="0" xfId="0" applyNumberFormat="1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18" fillId="0" borderId="20" xfId="2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49" fontId="15" fillId="0" borderId="31" xfId="0" applyNumberFormat="1" applyFont="1" applyBorder="1" applyProtection="1">
      <protection locked="0"/>
    </xf>
    <xf numFmtId="0" fontId="19" fillId="0" borderId="35" xfId="2" applyNumberFormat="1" applyFont="1" applyFill="1" applyBorder="1" applyAlignment="1" applyProtection="1">
      <protection locked="0"/>
    </xf>
    <xf numFmtId="0" fontId="19" fillId="0" borderId="19" xfId="2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49" fontId="7" fillId="0" borderId="36" xfId="0" applyNumberFormat="1" applyFont="1" applyBorder="1" applyAlignment="1" applyProtection="1">
      <alignment horizontal="left"/>
      <protection locked="0"/>
    </xf>
    <xf numFmtId="0" fontId="7" fillId="0" borderId="19" xfId="0" applyFont="1" applyBorder="1" applyProtection="1">
      <protection locked="0"/>
    </xf>
    <xf numFmtId="0" fontId="15" fillId="0" borderId="19" xfId="0" applyFont="1" applyBorder="1" applyProtection="1">
      <protection locked="0"/>
    </xf>
    <xf numFmtId="0" fontId="7" fillId="0" borderId="37" xfId="0" applyFont="1" applyBorder="1" applyProtection="1">
      <protection locked="0"/>
    </xf>
    <xf numFmtId="0" fontId="17" fillId="0" borderId="21" xfId="0" applyFont="1" applyBorder="1" applyAlignment="1">
      <alignment horizontal="center"/>
    </xf>
    <xf numFmtId="49" fontId="7" fillId="0" borderId="2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left"/>
      <protection locked="0"/>
    </xf>
    <xf numFmtId="49" fontId="7" fillId="0" borderId="35" xfId="0" applyNumberFormat="1" applyFont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6" fillId="0" borderId="23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" fillId="0" borderId="32" xfId="0" applyFont="1" applyBorder="1"/>
    <xf numFmtId="0" fontId="2" fillId="0" borderId="15" xfId="0" applyFont="1" applyBorder="1" applyAlignment="1" applyProtection="1">
      <alignment horizontal="center"/>
      <protection locked="0"/>
    </xf>
    <xf numFmtId="0" fontId="13" fillId="0" borderId="38" xfId="0" applyFont="1" applyBorder="1" applyAlignment="1" applyProtection="1">
      <alignment horizontal="center" wrapText="1"/>
      <protection locked="0"/>
    </xf>
    <xf numFmtId="0" fontId="16" fillId="0" borderId="39" xfId="0" applyFont="1" applyBorder="1" applyAlignment="1" applyProtection="1">
      <alignment horizontal="center" wrapText="1"/>
      <protection locked="0"/>
    </xf>
    <xf numFmtId="0" fontId="16" fillId="0" borderId="40" xfId="0" applyFont="1" applyBorder="1" applyAlignment="1" applyProtection="1">
      <alignment horizontal="center" wrapText="1"/>
      <protection locked="0"/>
    </xf>
    <xf numFmtId="0" fontId="13" fillId="0" borderId="41" xfId="0" applyFont="1" applyBorder="1" applyAlignment="1" applyProtection="1">
      <alignment horizontal="center" wrapText="1"/>
      <protection locked="0"/>
    </xf>
    <xf numFmtId="0" fontId="16" fillId="0" borderId="4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2" fillId="0" borderId="0" xfId="0" applyFont="1" applyAlignment="1" applyProtection="1">
      <alignment horizontal="right"/>
      <protection locked="0"/>
    </xf>
    <xf numFmtId="0" fontId="3" fillId="0" borderId="0" xfId="2"/>
  </cellXfs>
  <cellStyles count="3">
    <cellStyle name="Excel Built-in Normal" xfId="1" xr:uid="{00000000-0005-0000-0000-000000000000}"/>
    <cellStyle name="Hyperlinkki" xfId="2" builtinId="8"/>
    <cellStyle name="Normaali" xfId="0" builtinId="0"/>
  </cellStyles>
  <dxfs count="4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44238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266700</xdr:rowOff>
    </xdr:from>
    <xdr:to>
      <xdr:col>11</xdr:col>
      <xdr:colOff>0</xdr:colOff>
      <xdr:row>11</xdr:row>
      <xdr:rowOff>76200</xdr:rowOff>
    </xdr:to>
    <xdr:sp macro="" textlink="">
      <xdr:nvSpPr>
        <xdr:cNvPr id="1327" name="Line 3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ShapeType="1"/>
        </xdr:cNvSpPr>
      </xdr:nvSpPr>
      <xdr:spPr bwMode="auto">
        <a:xfrm>
          <a:off x="622300" y="2159000"/>
          <a:ext cx="0" cy="41910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35719</xdr:colOff>
      <xdr:row>25</xdr:row>
      <xdr:rowOff>220265</xdr:rowOff>
    </xdr:from>
    <xdr:to>
      <xdr:col>11</xdr:col>
      <xdr:colOff>1851422</xdr:colOff>
      <xdr:row>25</xdr:row>
      <xdr:rowOff>226218</xdr:rowOff>
    </xdr:to>
    <xdr:sp macro="" textlink="">
      <xdr:nvSpPr>
        <xdr:cNvPr id="1328" name="Line 38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ShapeType="1"/>
        </xdr:cNvSpPr>
      </xdr:nvSpPr>
      <xdr:spPr bwMode="auto">
        <a:xfrm>
          <a:off x="714375" y="6774656"/>
          <a:ext cx="1815703" cy="5953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21</xdr:col>
      <xdr:colOff>36634</xdr:colOff>
      <xdr:row>26</xdr:row>
      <xdr:rowOff>1464</xdr:rowOff>
    </xdr:from>
    <xdr:to>
      <xdr:col>27</xdr:col>
      <xdr:colOff>419098</xdr:colOff>
      <xdr:row>26</xdr:row>
      <xdr:rowOff>7326</xdr:rowOff>
    </xdr:to>
    <xdr:sp macro="" textlink="">
      <xdr:nvSpPr>
        <xdr:cNvPr id="1329" name="Line 39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ShapeType="1"/>
        </xdr:cNvSpPr>
      </xdr:nvSpPr>
      <xdr:spPr bwMode="auto">
        <a:xfrm flipV="1">
          <a:off x="7612672" y="7006002"/>
          <a:ext cx="1818541" cy="5862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31</xdr:col>
      <xdr:colOff>14654</xdr:colOff>
      <xdr:row>25</xdr:row>
      <xdr:rowOff>219809</xdr:rowOff>
    </xdr:from>
    <xdr:to>
      <xdr:col>33</xdr:col>
      <xdr:colOff>0</xdr:colOff>
      <xdr:row>26</xdr:row>
      <xdr:rowOff>3175</xdr:rowOff>
    </xdr:to>
    <xdr:sp macro="" textlink="">
      <xdr:nvSpPr>
        <xdr:cNvPr id="1330" name="Line 4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ShapeType="1"/>
        </xdr:cNvSpPr>
      </xdr:nvSpPr>
      <xdr:spPr bwMode="auto">
        <a:xfrm>
          <a:off x="10396904" y="6997213"/>
          <a:ext cx="1201615" cy="1050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15</xdr:col>
      <xdr:colOff>1</xdr:colOff>
      <xdr:row>25</xdr:row>
      <xdr:rowOff>226218</xdr:rowOff>
    </xdr:from>
    <xdr:to>
      <xdr:col>18</xdr:col>
      <xdr:colOff>381001</xdr:colOff>
      <xdr:row>25</xdr:row>
      <xdr:rowOff>227134</xdr:rowOff>
    </xdr:to>
    <xdr:sp macro="" textlink="">
      <xdr:nvSpPr>
        <xdr:cNvPr id="1331" name="Line 42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ShapeType="1"/>
        </xdr:cNvSpPr>
      </xdr:nvSpPr>
      <xdr:spPr bwMode="auto">
        <a:xfrm flipV="1">
          <a:off x="4733193" y="7003622"/>
          <a:ext cx="1985596" cy="916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17</xdr:col>
      <xdr:colOff>12700</xdr:colOff>
      <xdr:row>3</xdr:row>
      <xdr:rowOff>0</xdr:rowOff>
    </xdr:from>
    <xdr:to>
      <xdr:col>25</xdr:col>
      <xdr:colOff>374650</xdr:colOff>
      <xdr:row>3</xdr:row>
      <xdr:rowOff>0</xdr:rowOff>
    </xdr:to>
    <xdr:sp macro="" textlink="">
      <xdr:nvSpPr>
        <xdr:cNvPr id="1332" name="Line 44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ShapeType="1"/>
        </xdr:cNvSpPr>
      </xdr:nvSpPr>
      <xdr:spPr bwMode="auto">
        <a:xfrm>
          <a:off x="3949700" y="609600"/>
          <a:ext cx="26924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11</xdr:row>
      <xdr:rowOff>266700</xdr:rowOff>
    </xdr:from>
    <xdr:to>
      <xdr:col>11</xdr:col>
      <xdr:colOff>0</xdr:colOff>
      <xdr:row>12</xdr:row>
      <xdr:rowOff>76200</xdr:rowOff>
    </xdr:to>
    <xdr:sp macro="" textlink="">
      <xdr:nvSpPr>
        <xdr:cNvPr id="10" name="Line 3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10</xdr:row>
      <xdr:rowOff>266700</xdr:rowOff>
    </xdr:from>
    <xdr:to>
      <xdr:col>11</xdr:col>
      <xdr:colOff>0</xdr:colOff>
      <xdr:row>11</xdr:row>
      <xdr:rowOff>76200</xdr:rowOff>
    </xdr:to>
    <xdr:sp macro="" textlink="">
      <xdr:nvSpPr>
        <xdr:cNvPr id="11" name="Line 3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590550" y="1847850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12</xdr:row>
      <xdr:rowOff>266700</xdr:rowOff>
    </xdr:from>
    <xdr:to>
      <xdr:col>11</xdr:col>
      <xdr:colOff>0</xdr:colOff>
      <xdr:row>13</xdr:row>
      <xdr:rowOff>76200</xdr:rowOff>
    </xdr:to>
    <xdr:sp macro="" textlink="">
      <xdr:nvSpPr>
        <xdr:cNvPr id="12" name="Line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11</xdr:row>
      <xdr:rowOff>266700</xdr:rowOff>
    </xdr:from>
    <xdr:to>
      <xdr:col>11</xdr:col>
      <xdr:colOff>0</xdr:colOff>
      <xdr:row>12</xdr:row>
      <xdr:rowOff>76200</xdr:rowOff>
    </xdr:to>
    <xdr:sp macro="" textlink="">
      <xdr:nvSpPr>
        <xdr:cNvPr id="13" name="Line 3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590550" y="1847850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12</xdr:row>
      <xdr:rowOff>266700</xdr:rowOff>
    </xdr:from>
    <xdr:to>
      <xdr:col>11</xdr:col>
      <xdr:colOff>0</xdr:colOff>
      <xdr:row>13</xdr:row>
      <xdr:rowOff>76200</xdr:rowOff>
    </xdr:to>
    <xdr:sp macro="" textlink="">
      <xdr:nvSpPr>
        <xdr:cNvPr id="14" name="Line 3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13</xdr:row>
      <xdr:rowOff>266700</xdr:rowOff>
    </xdr:from>
    <xdr:to>
      <xdr:col>11</xdr:col>
      <xdr:colOff>0</xdr:colOff>
      <xdr:row>14</xdr:row>
      <xdr:rowOff>76200</xdr:rowOff>
    </xdr:to>
    <xdr:sp macro="" textlink="">
      <xdr:nvSpPr>
        <xdr:cNvPr id="15" name="Line 3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12</xdr:row>
      <xdr:rowOff>266700</xdr:rowOff>
    </xdr:from>
    <xdr:to>
      <xdr:col>11</xdr:col>
      <xdr:colOff>0</xdr:colOff>
      <xdr:row>13</xdr:row>
      <xdr:rowOff>76200</xdr:rowOff>
    </xdr:to>
    <xdr:sp macro="" textlink="">
      <xdr:nvSpPr>
        <xdr:cNvPr id="16" name="Line 3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590550" y="1847850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13</xdr:row>
      <xdr:rowOff>266700</xdr:rowOff>
    </xdr:from>
    <xdr:to>
      <xdr:col>11</xdr:col>
      <xdr:colOff>0</xdr:colOff>
      <xdr:row>14</xdr:row>
      <xdr:rowOff>76200</xdr:rowOff>
    </xdr:to>
    <xdr:sp macro="" textlink="">
      <xdr:nvSpPr>
        <xdr:cNvPr id="17" name="Line 3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14</xdr:row>
      <xdr:rowOff>266700</xdr:rowOff>
    </xdr:from>
    <xdr:to>
      <xdr:col>11</xdr:col>
      <xdr:colOff>0</xdr:colOff>
      <xdr:row>15</xdr:row>
      <xdr:rowOff>76200</xdr:rowOff>
    </xdr:to>
    <xdr:sp macro="" textlink="">
      <xdr:nvSpPr>
        <xdr:cNvPr id="18" name="Line 3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13</xdr:row>
      <xdr:rowOff>266700</xdr:rowOff>
    </xdr:from>
    <xdr:to>
      <xdr:col>11</xdr:col>
      <xdr:colOff>0</xdr:colOff>
      <xdr:row>14</xdr:row>
      <xdr:rowOff>76200</xdr:rowOff>
    </xdr:to>
    <xdr:sp macro="" textlink="">
      <xdr:nvSpPr>
        <xdr:cNvPr id="19" name="Line 3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590550" y="1847850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14</xdr:row>
      <xdr:rowOff>266700</xdr:rowOff>
    </xdr:from>
    <xdr:to>
      <xdr:col>11</xdr:col>
      <xdr:colOff>0</xdr:colOff>
      <xdr:row>15</xdr:row>
      <xdr:rowOff>76200</xdr:rowOff>
    </xdr:to>
    <xdr:sp macro="" textlink="">
      <xdr:nvSpPr>
        <xdr:cNvPr id="20" name="Line 3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15</xdr:row>
      <xdr:rowOff>266700</xdr:rowOff>
    </xdr:from>
    <xdr:to>
      <xdr:col>11</xdr:col>
      <xdr:colOff>0</xdr:colOff>
      <xdr:row>16</xdr:row>
      <xdr:rowOff>76200</xdr:rowOff>
    </xdr:to>
    <xdr:sp macro="" textlink="">
      <xdr:nvSpPr>
        <xdr:cNvPr id="21" name="Line 3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14</xdr:row>
      <xdr:rowOff>266700</xdr:rowOff>
    </xdr:from>
    <xdr:to>
      <xdr:col>11</xdr:col>
      <xdr:colOff>0</xdr:colOff>
      <xdr:row>15</xdr:row>
      <xdr:rowOff>76200</xdr:rowOff>
    </xdr:to>
    <xdr:sp macro="" textlink="">
      <xdr:nvSpPr>
        <xdr:cNvPr id="22" name="Line 3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590550" y="1847850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15</xdr:row>
      <xdr:rowOff>266700</xdr:rowOff>
    </xdr:from>
    <xdr:to>
      <xdr:col>11</xdr:col>
      <xdr:colOff>0</xdr:colOff>
      <xdr:row>16</xdr:row>
      <xdr:rowOff>76200</xdr:rowOff>
    </xdr:to>
    <xdr:sp macro="" textlink="">
      <xdr:nvSpPr>
        <xdr:cNvPr id="23" name="Line 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16</xdr:row>
      <xdr:rowOff>266700</xdr:rowOff>
    </xdr:from>
    <xdr:to>
      <xdr:col>11</xdr:col>
      <xdr:colOff>0</xdr:colOff>
      <xdr:row>17</xdr:row>
      <xdr:rowOff>76200</xdr:rowOff>
    </xdr:to>
    <xdr:sp macro="" textlink="">
      <xdr:nvSpPr>
        <xdr:cNvPr id="24" name="Line 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15</xdr:row>
      <xdr:rowOff>266700</xdr:rowOff>
    </xdr:from>
    <xdr:to>
      <xdr:col>11</xdr:col>
      <xdr:colOff>0</xdr:colOff>
      <xdr:row>16</xdr:row>
      <xdr:rowOff>76200</xdr:rowOff>
    </xdr:to>
    <xdr:sp macro="" textlink="">
      <xdr:nvSpPr>
        <xdr:cNvPr id="25" name="Line 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590550" y="1847850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16</xdr:row>
      <xdr:rowOff>266700</xdr:rowOff>
    </xdr:from>
    <xdr:to>
      <xdr:col>11</xdr:col>
      <xdr:colOff>0</xdr:colOff>
      <xdr:row>17</xdr:row>
      <xdr:rowOff>76200</xdr:rowOff>
    </xdr:to>
    <xdr:sp macro="" textlink="">
      <xdr:nvSpPr>
        <xdr:cNvPr id="26" name="Line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17</xdr:row>
      <xdr:rowOff>266700</xdr:rowOff>
    </xdr:from>
    <xdr:to>
      <xdr:col>11</xdr:col>
      <xdr:colOff>0</xdr:colOff>
      <xdr:row>18</xdr:row>
      <xdr:rowOff>76200</xdr:rowOff>
    </xdr:to>
    <xdr:sp macro="" textlink="">
      <xdr:nvSpPr>
        <xdr:cNvPr id="27" name="Line 3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16</xdr:row>
      <xdr:rowOff>266700</xdr:rowOff>
    </xdr:from>
    <xdr:to>
      <xdr:col>11</xdr:col>
      <xdr:colOff>0</xdr:colOff>
      <xdr:row>17</xdr:row>
      <xdr:rowOff>76200</xdr:rowOff>
    </xdr:to>
    <xdr:sp macro="" textlink="">
      <xdr:nvSpPr>
        <xdr:cNvPr id="28" name="Line 3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590550" y="1847850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17</xdr:row>
      <xdr:rowOff>266700</xdr:rowOff>
    </xdr:from>
    <xdr:to>
      <xdr:col>11</xdr:col>
      <xdr:colOff>0</xdr:colOff>
      <xdr:row>18</xdr:row>
      <xdr:rowOff>76200</xdr:rowOff>
    </xdr:to>
    <xdr:sp macro="" textlink="">
      <xdr:nvSpPr>
        <xdr:cNvPr id="29" name="Line 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18</xdr:row>
      <xdr:rowOff>266700</xdr:rowOff>
    </xdr:from>
    <xdr:to>
      <xdr:col>11</xdr:col>
      <xdr:colOff>0</xdr:colOff>
      <xdr:row>19</xdr:row>
      <xdr:rowOff>76200</xdr:rowOff>
    </xdr:to>
    <xdr:sp macro="" textlink="">
      <xdr:nvSpPr>
        <xdr:cNvPr id="30" name="Line 3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17</xdr:row>
      <xdr:rowOff>266700</xdr:rowOff>
    </xdr:from>
    <xdr:to>
      <xdr:col>11</xdr:col>
      <xdr:colOff>0</xdr:colOff>
      <xdr:row>18</xdr:row>
      <xdr:rowOff>76200</xdr:rowOff>
    </xdr:to>
    <xdr:sp macro="" textlink="">
      <xdr:nvSpPr>
        <xdr:cNvPr id="31" name="Line 3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590550" y="1847850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18</xdr:row>
      <xdr:rowOff>266700</xdr:rowOff>
    </xdr:from>
    <xdr:to>
      <xdr:col>11</xdr:col>
      <xdr:colOff>0</xdr:colOff>
      <xdr:row>19</xdr:row>
      <xdr:rowOff>76200</xdr:rowOff>
    </xdr:to>
    <xdr:sp macro="" textlink="">
      <xdr:nvSpPr>
        <xdr:cNvPr id="32" name="Line 3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19</xdr:row>
      <xdr:rowOff>266700</xdr:rowOff>
    </xdr:from>
    <xdr:to>
      <xdr:col>11</xdr:col>
      <xdr:colOff>0</xdr:colOff>
      <xdr:row>20</xdr:row>
      <xdr:rowOff>76200</xdr:rowOff>
    </xdr:to>
    <xdr:sp macro="" textlink="">
      <xdr:nvSpPr>
        <xdr:cNvPr id="33" name="Line 3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19</xdr:row>
      <xdr:rowOff>266700</xdr:rowOff>
    </xdr:from>
    <xdr:to>
      <xdr:col>11</xdr:col>
      <xdr:colOff>0</xdr:colOff>
      <xdr:row>20</xdr:row>
      <xdr:rowOff>76200</xdr:rowOff>
    </xdr:to>
    <xdr:sp macro="" textlink="">
      <xdr:nvSpPr>
        <xdr:cNvPr id="35" name="Line 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20</xdr:row>
      <xdr:rowOff>266700</xdr:rowOff>
    </xdr:from>
    <xdr:to>
      <xdr:col>11</xdr:col>
      <xdr:colOff>0</xdr:colOff>
      <xdr:row>21</xdr:row>
      <xdr:rowOff>76200</xdr:rowOff>
    </xdr:to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19</xdr:row>
      <xdr:rowOff>266700</xdr:rowOff>
    </xdr:from>
    <xdr:to>
      <xdr:col>11</xdr:col>
      <xdr:colOff>0</xdr:colOff>
      <xdr:row>20</xdr:row>
      <xdr:rowOff>76200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590550" y="1847850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20</xdr:row>
      <xdr:rowOff>266700</xdr:rowOff>
    </xdr:from>
    <xdr:to>
      <xdr:col>11</xdr:col>
      <xdr:colOff>0</xdr:colOff>
      <xdr:row>21</xdr:row>
      <xdr:rowOff>76200</xdr:rowOff>
    </xdr:to>
    <xdr:sp macro="" textlink="">
      <xdr:nvSpPr>
        <xdr:cNvPr id="38" name="Line 3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21</xdr:row>
      <xdr:rowOff>266700</xdr:rowOff>
    </xdr:from>
    <xdr:to>
      <xdr:col>11</xdr:col>
      <xdr:colOff>0</xdr:colOff>
      <xdr:row>22</xdr:row>
      <xdr:rowOff>76200</xdr:rowOff>
    </xdr:to>
    <xdr:sp macro="" textlink="">
      <xdr:nvSpPr>
        <xdr:cNvPr id="39" name="Line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20</xdr:row>
      <xdr:rowOff>266700</xdr:rowOff>
    </xdr:from>
    <xdr:to>
      <xdr:col>11</xdr:col>
      <xdr:colOff>0</xdr:colOff>
      <xdr:row>21</xdr:row>
      <xdr:rowOff>76200</xdr:rowOff>
    </xdr:to>
    <xdr:sp macro="" textlink="">
      <xdr:nvSpPr>
        <xdr:cNvPr id="40" name="Line 3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590550" y="1847850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21</xdr:row>
      <xdr:rowOff>266700</xdr:rowOff>
    </xdr:from>
    <xdr:to>
      <xdr:col>11</xdr:col>
      <xdr:colOff>0</xdr:colOff>
      <xdr:row>22</xdr:row>
      <xdr:rowOff>76200</xdr:rowOff>
    </xdr:to>
    <xdr:sp macro="" textlink="">
      <xdr:nvSpPr>
        <xdr:cNvPr id="41" name="Line 3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22</xdr:row>
      <xdr:rowOff>266700</xdr:rowOff>
    </xdr:from>
    <xdr:to>
      <xdr:col>11</xdr:col>
      <xdr:colOff>0</xdr:colOff>
      <xdr:row>23</xdr:row>
      <xdr:rowOff>76200</xdr:rowOff>
    </xdr:to>
    <xdr:sp macro="" textlink="">
      <xdr:nvSpPr>
        <xdr:cNvPr id="42" name="Line 3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21</xdr:row>
      <xdr:rowOff>266700</xdr:rowOff>
    </xdr:from>
    <xdr:to>
      <xdr:col>11</xdr:col>
      <xdr:colOff>0</xdr:colOff>
      <xdr:row>22</xdr:row>
      <xdr:rowOff>76200</xdr:rowOff>
    </xdr:to>
    <xdr:sp macro="" textlink="">
      <xdr:nvSpPr>
        <xdr:cNvPr id="43" name="Line 3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590550" y="1847850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22</xdr:row>
      <xdr:rowOff>266700</xdr:rowOff>
    </xdr:from>
    <xdr:to>
      <xdr:col>11</xdr:col>
      <xdr:colOff>0</xdr:colOff>
      <xdr:row>23</xdr:row>
      <xdr:rowOff>76200</xdr:rowOff>
    </xdr:to>
    <xdr:sp macro="" textlink="">
      <xdr:nvSpPr>
        <xdr:cNvPr id="44" name="Line 3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23</xdr:row>
      <xdr:rowOff>266700</xdr:rowOff>
    </xdr:from>
    <xdr:to>
      <xdr:col>11</xdr:col>
      <xdr:colOff>0</xdr:colOff>
      <xdr:row>24</xdr:row>
      <xdr:rowOff>76200</xdr:rowOff>
    </xdr:to>
    <xdr:sp macro="" textlink="">
      <xdr:nvSpPr>
        <xdr:cNvPr id="45" name="Line 3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22</xdr:row>
      <xdr:rowOff>266700</xdr:rowOff>
    </xdr:from>
    <xdr:to>
      <xdr:col>11</xdr:col>
      <xdr:colOff>0</xdr:colOff>
      <xdr:row>23</xdr:row>
      <xdr:rowOff>76200</xdr:rowOff>
    </xdr:to>
    <xdr:sp macro="" textlink="">
      <xdr:nvSpPr>
        <xdr:cNvPr id="46" name="Line 3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590550" y="1847850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0</xdr:colOff>
      <xdr:row>23</xdr:row>
      <xdr:rowOff>266700</xdr:rowOff>
    </xdr:from>
    <xdr:to>
      <xdr:col>11</xdr:col>
      <xdr:colOff>0</xdr:colOff>
      <xdr:row>24</xdr:row>
      <xdr:rowOff>76200</xdr:rowOff>
    </xdr:to>
    <xdr:sp macro="" textlink="">
      <xdr:nvSpPr>
        <xdr:cNvPr id="47" name="Line 3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590550" y="2162175"/>
          <a:ext cx="0" cy="1238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11</xdr:col>
      <xdr:colOff>29309</xdr:colOff>
      <xdr:row>27</xdr:row>
      <xdr:rowOff>219807</xdr:rowOff>
    </xdr:from>
    <xdr:to>
      <xdr:col>11</xdr:col>
      <xdr:colOff>1869281</xdr:colOff>
      <xdr:row>27</xdr:row>
      <xdr:rowOff>220265</xdr:rowOff>
    </xdr:to>
    <xdr:sp macro="" textlink="">
      <xdr:nvSpPr>
        <xdr:cNvPr id="52" name="Line 3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1655886" y="7385538"/>
          <a:ext cx="1839972" cy="458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21</xdr:col>
      <xdr:colOff>36634</xdr:colOff>
      <xdr:row>27</xdr:row>
      <xdr:rowOff>219807</xdr:rowOff>
    </xdr:from>
    <xdr:to>
      <xdr:col>27</xdr:col>
      <xdr:colOff>419098</xdr:colOff>
      <xdr:row>28</xdr:row>
      <xdr:rowOff>1465</xdr:rowOff>
    </xdr:to>
    <xdr:sp macro="" textlink="">
      <xdr:nvSpPr>
        <xdr:cNvPr id="53" name="Line 3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7612672" y="7385538"/>
          <a:ext cx="1818541" cy="8792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29</xdr:col>
      <xdr:colOff>718037</xdr:colOff>
      <xdr:row>28</xdr:row>
      <xdr:rowOff>0</xdr:rowOff>
    </xdr:from>
    <xdr:to>
      <xdr:col>32</xdr:col>
      <xdr:colOff>1003787</xdr:colOff>
      <xdr:row>28</xdr:row>
      <xdr:rowOff>3174</xdr:rowOff>
    </xdr:to>
    <xdr:sp macro="" textlink="">
      <xdr:nvSpPr>
        <xdr:cNvPr id="54" name="Line 4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10382249" y="7392865"/>
          <a:ext cx="1216269" cy="3174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>
    <xdr:from>
      <xdr:col>15</xdr:col>
      <xdr:colOff>14654</xdr:colOff>
      <xdr:row>27</xdr:row>
      <xdr:rowOff>226218</xdr:rowOff>
    </xdr:from>
    <xdr:to>
      <xdr:col>18</xdr:col>
      <xdr:colOff>304843</xdr:colOff>
      <xdr:row>28</xdr:row>
      <xdr:rowOff>0</xdr:rowOff>
    </xdr:to>
    <xdr:sp macro="" textlink="">
      <xdr:nvSpPr>
        <xdr:cNvPr id="55" name="Line 4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 flipV="1">
          <a:off x="4747846" y="7391949"/>
          <a:ext cx="1894785" cy="916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endParaRPr lang="fi-FI"/>
        </a:p>
      </xdr:txBody>
    </xdr:sp>
    <xdr:clientData/>
  </xdr:twoCellAnchor>
  <xdr:twoCellAnchor editAs="oneCell">
    <xdr:from>
      <xdr:col>8</xdr:col>
      <xdr:colOff>381001</xdr:colOff>
      <xdr:row>0</xdr:row>
      <xdr:rowOff>70338</xdr:rowOff>
    </xdr:from>
    <xdr:to>
      <xdr:col>9</xdr:col>
      <xdr:colOff>401956</xdr:colOff>
      <xdr:row>4</xdr:row>
      <xdr:rowOff>87484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AC212736-AE5F-4DDC-B7DD-6BA574CFD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70338"/>
          <a:ext cx="878205" cy="86706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lokset@painonnosto.fi" TargetMode="External"/><Relationship Id="rId1" Type="http://schemas.openxmlformats.org/officeDocument/2006/relationships/hyperlink" Target="mailto:%20tulokset@painonnosto.fi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huebner.shinyapps.io/Qpoi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9"/>
  <sheetViews>
    <sheetView tabSelected="1" topLeftCell="I1" zoomScale="130" zoomScaleNormal="130" zoomScalePageLayoutView="120" workbookViewId="0">
      <selection activeCell="X18" sqref="X18"/>
    </sheetView>
  </sheetViews>
  <sheetFormatPr defaultColWidth="8.6640625" defaultRowHeight="15" x14ac:dyDescent="0.2"/>
  <cols>
    <col min="1" max="8" width="8.6640625" hidden="1" customWidth="1"/>
    <col min="9" max="9" width="10" bestFit="1" customWidth="1"/>
    <col min="10" max="10" width="5" customWidth="1"/>
    <col min="11" max="11" width="3.88671875" customWidth="1"/>
    <col min="12" max="12" width="21.88671875" customWidth="1"/>
    <col min="13" max="13" width="2.5546875" style="8" customWidth="1"/>
    <col min="14" max="14" width="5.44140625" style="8" customWidth="1"/>
    <col min="15" max="15" width="6.33203125" style="7" customWidth="1"/>
    <col min="16" max="16" width="7.6640625" style="6" customWidth="1"/>
    <col min="17" max="17" width="6.33203125" customWidth="1"/>
    <col min="18" max="20" width="4.6640625" customWidth="1"/>
    <col min="21" max="21" width="5" customWidth="1"/>
    <col min="22" max="22" width="2.6640625" customWidth="1"/>
    <col min="23" max="23" width="0" hidden="1" customWidth="1"/>
    <col min="24" max="24" width="4.6640625" customWidth="1"/>
    <col min="25" max="25" width="0" hidden="1" customWidth="1"/>
    <col min="26" max="27" width="4.6640625" customWidth="1"/>
    <col min="28" max="28" width="5" customWidth="1"/>
    <col min="29" max="29" width="2.5546875" customWidth="1"/>
    <col min="30" max="30" width="8.33203125" customWidth="1"/>
    <col min="31" max="31" width="2" hidden="1" customWidth="1"/>
    <col min="32" max="32" width="2.44140625" customWidth="1"/>
    <col min="33" max="33" width="11.6640625" customWidth="1"/>
  </cols>
  <sheetData>
    <row r="1" spans="1:33" ht="22.15" customHeight="1" x14ac:dyDescent="0.25">
      <c r="A1" t="s">
        <v>54</v>
      </c>
      <c r="B1" t="s">
        <v>52</v>
      </c>
      <c r="C1" t="s">
        <v>53</v>
      </c>
      <c r="D1" t="s">
        <v>72</v>
      </c>
      <c r="E1" t="s">
        <v>54</v>
      </c>
      <c r="F1" t="s">
        <v>54</v>
      </c>
      <c r="G1" t="s">
        <v>52</v>
      </c>
      <c r="H1" t="s">
        <v>52</v>
      </c>
      <c r="I1" s="139"/>
      <c r="J1" s="140"/>
      <c r="K1" s="141"/>
      <c r="L1" s="111" t="s">
        <v>0</v>
      </c>
      <c r="M1" s="112"/>
      <c r="N1" s="112"/>
      <c r="O1" s="61" t="s">
        <v>1</v>
      </c>
      <c r="P1" s="62"/>
      <c r="Q1" s="63"/>
      <c r="R1" s="63"/>
      <c r="S1" s="64"/>
      <c r="T1" s="64"/>
      <c r="U1" s="64"/>
      <c r="V1" s="114"/>
      <c r="W1" s="114"/>
      <c r="X1" s="114"/>
      <c r="Y1" s="113"/>
      <c r="Z1" s="113"/>
      <c r="AA1" s="113"/>
      <c r="AB1" s="113"/>
      <c r="AC1" s="113"/>
      <c r="AD1" s="114" t="s">
        <v>2</v>
      </c>
      <c r="AE1" s="113"/>
      <c r="AF1" s="113"/>
      <c r="AG1" s="115"/>
    </row>
    <row r="2" spans="1:33" ht="15" customHeight="1" x14ac:dyDescent="0.25">
      <c r="A2" t="s">
        <v>62</v>
      </c>
      <c r="B2" t="s">
        <v>53</v>
      </c>
      <c r="C2" t="s">
        <v>54</v>
      </c>
      <c r="D2" t="s">
        <v>52</v>
      </c>
      <c r="E2" t="s">
        <v>62</v>
      </c>
      <c r="F2" t="s">
        <v>62</v>
      </c>
      <c r="G2" t="s">
        <v>53</v>
      </c>
      <c r="H2" t="s">
        <v>53</v>
      </c>
      <c r="I2" s="142"/>
      <c r="J2" s="143"/>
      <c r="K2" s="144"/>
      <c r="L2" s="116" t="s">
        <v>44</v>
      </c>
      <c r="M2" s="117"/>
      <c r="N2" s="138" t="s">
        <v>42</v>
      </c>
      <c r="O2" s="135"/>
      <c r="P2" s="118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67" t="s">
        <v>87</v>
      </c>
      <c r="AE2" s="68"/>
      <c r="AF2" s="68"/>
      <c r="AG2" s="120"/>
    </row>
    <row r="3" spans="1:33" ht="15" customHeight="1" x14ac:dyDescent="0.25">
      <c r="A3" t="s">
        <v>63</v>
      </c>
      <c r="B3" t="s">
        <v>54</v>
      </c>
      <c r="C3" t="s">
        <v>62</v>
      </c>
      <c r="D3" t="s">
        <v>53</v>
      </c>
      <c r="E3" t="s">
        <v>63</v>
      </c>
      <c r="F3" t="s">
        <v>63</v>
      </c>
      <c r="G3" t="s">
        <v>54</v>
      </c>
      <c r="H3" t="s">
        <v>54</v>
      </c>
      <c r="I3" s="142"/>
      <c r="J3" s="143"/>
      <c r="K3" s="144"/>
      <c r="L3" s="116" t="s">
        <v>3</v>
      </c>
      <c r="M3" s="117"/>
      <c r="N3" s="134">
        <v>1</v>
      </c>
      <c r="O3" s="136" t="s">
        <v>4</v>
      </c>
      <c r="P3" s="118"/>
      <c r="Q3" s="119"/>
      <c r="R3" s="121" t="s">
        <v>88</v>
      </c>
      <c r="S3" s="119"/>
      <c r="T3" s="122"/>
      <c r="U3" s="122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23"/>
    </row>
    <row r="4" spans="1:33" ht="15" customHeight="1" x14ac:dyDescent="0.25">
      <c r="A4" t="s">
        <v>64</v>
      </c>
      <c r="B4" t="s">
        <v>55</v>
      </c>
      <c r="C4" t="s">
        <v>63</v>
      </c>
      <c r="D4" t="s">
        <v>54</v>
      </c>
      <c r="E4" t="s">
        <v>64</v>
      </c>
      <c r="F4" t="s">
        <v>64</v>
      </c>
      <c r="G4" t="s">
        <v>55</v>
      </c>
      <c r="H4" t="s">
        <v>55</v>
      </c>
      <c r="I4" s="142"/>
      <c r="J4" s="143"/>
      <c r="K4" s="144"/>
      <c r="L4" s="124" t="s">
        <v>6</v>
      </c>
      <c r="M4" s="69"/>
      <c r="N4" s="125"/>
      <c r="O4" s="135"/>
      <c r="P4" s="118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70" t="s">
        <v>5</v>
      </c>
      <c r="AE4" s="68"/>
      <c r="AF4" s="119"/>
      <c r="AG4" s="126" t="s">
        <v>86</v>
      </c>
    </row>
    <row r="5" spans="1:33" ht="15" customHeight="1" x14ac:dyDescent="0.25">
      <c r="A5" t="s">
        <v>59</v>
      </c>
      <c r="B5" t="s">
        <v>56</v>
      </c>
      <c r="C5" t="s">
        <v>64</v>
      </c>
      <c r="D5" t="s">
        <v>55</v>
      </c>
      <c r="E5" t="s">
        <v>59</v>
      </c>
      <c r="F5" t="s">
        <v>59</v>
      </c>
      <c r="G5" t="s">
        <v>56</v>
      </c>
      <c r="H5" t="s">
        <v>56</v>
      </c>
      <c r="I5" s="145"/>
      <c r="J5" s="146"/>
      <c r="K5" s="147"/>
      <c r="L5" s="127"/>
      <c r="M5" s="128"/>
      <c r="N5" s="129"/>
      <c r="O5" s="137" t="s">
        <v>103</v>
      </c>
      <c r="P5" s="130"/>
      <c r="Q5" s="131"/>
      <c r="R5" s="132" t="s">
        <v>47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3"/>
    </row>
    <row r="6" spans="1:33" ht="15" customHeight="1" x14ac:dyDescent="0.25">
      <c r="A6" t="s">
        <v>65</v>
      </c>
      <c r="B6" t="s">
        <v>57</v>
      </c>
      <c r="C6" t="s">
        <v>59</v>
      </c>
      <c r="D6" t="s">
        <v>56</v>
      </c>
      <c r="E6" t="s">
        <v>65</v>
      </c>
      <c r="F6" t="s">
        <v>65</v>
      </c>
      <c r="G6" t="s">
        <v>57</v>
      </c>
      <c r="H6" t="s">
        <v>57</v>
      </c>
      <c r="I6" s="110"/>
      <c r="J6" s="110"/>
      <c r="K6" s="104"/>
      <c r="L6" s="71"/>
      <c r="M6" s="72"/>
      <c r="N6" s="48"/>
      <c r="O6" s="73"/>
      <c r="P6" s="39"/>
      <c r="Q6" s="68"/>
      <c r="R6" s="67"/>
      <c r="S6" s="68"/>
      <c r="T6" s="60"/>
      <c r="U6" s="68"/>
      <c r="V6" s="68"/>
      <c r="W6" s="68"/>
      <c r="X6" s="68"/>
      <c r="Y6" s="68"/>
      <c r="Z6" s="68"/>
      <c r="AA6" s="68"/>
      <c r="AB6" s="68"/>
      <c r="AC6" s="68"/>
      <c r="AD6" s="38"/>
      <c r="AE6" s="68"/>
      <c r="AF6" s="68"/>
      <c r="AG6" s="38"/>
    </row>
    <row r="7" spans="1:33" ht="33.75" customHeight="1" x14ac:dyDescent="0.2">
      <c r="A7" t="s">
        <v>66</v>
      </c>
      <c r="B7" t="s">
        <v>58</v>
      </c>
      <c r="C7" t="s">
        <v>65</v>
      </c>
      <c r="D7" t="s">
        <v>57</v>
      </c>
      <c r="E7" t="s">
        <v>66</v>
      </c>
      <c r="F7" t="s">
        <v>66</v>
      </c>
      <c r="G7" t="s">
        <v>58</v>
      </c>
      <c r="H7" t="s">
        <v>58</v>
      </c>
      <c r="I7" s="74" t="s">
        <v>101</v>
      </c>
      <c r="J7" s="152" t="s">
        <v>105</v>
      </c>
      <c r="K7" s="153" t="s">
        <v>104</v>
      </c>
      <c r="L7" s="148" t="s">
        <v>7</v>
      </c>
      <c r="M7" s="105"/>
      <c r="N7" s="100"/>
      <c r="O7" s="75"/>
      <c r="P7" s="76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26"/>
      <c r="AD7" s="77" t="s">
        <v>8</v>
      </c>
      <c r="AE7" s="66" t="s">
        <v>9</v>
      </c>
      <c r="AF7" s="78" t="s">
        <v>50</v>
      </c>
      <c r="AG7" s="79"/>
    </row>
    <row r="8" spans="1:33" ht="15.75" x14ac:dyDescent="0.25">
      <c r="A8" t="s">
        <v>67</v>
      </c>
      <c r="B8" t="s">
        <v>59</v>
      </c>
      <c r="C8" t="s">
        <v>66</v>
      </c>
      <c r="D8" t="s">
        <v>58</v>
      </c>
      <c r="E8" t="s">
        <v>67</v>
      </c>
      <c r="F8" t="s">
        <v>67</v>
      </c>
      <c r="G8" t="s">
        <v>59</v>
      </c>
      <c r="H8" t="s">
        <v>59</v>
      </c>
      <c r="I8" s="74"/>
      <c r="J8" s="99"/>
      <c r="K8" s="154"/>
      <c r="L8" s="148" t="s">
        <v>10</v>
      </c>
      <c r="M8" s="107" t="s">
        <v>102</v>
      </c>
      <c r="N8" s="103" t="s">
        <v>106</v>
      </c>
      <c r="O8" s="101" t="s">
        <v>11</v>
      </c>
      <c r="P8" s="59" t="s">
        <v>12</v>
      </c>
      <c r="Q8" s="80"/>
      <c r="R8" s="81" t="s">
        <v>13</v>
      </c>
      <c r="S8" s="38"/>
      <c r="T8" s="38"/>
      <c r="U8" s="38"/>
      <c r="V8" s="108" t="s">
        <v>107</v>
      </c>
      <c r="W8" s="82" t="s">
        <v>15</v>
      </c>
      <c r="X8" s="83" t="s">
        <v>16</v>
      </c>
      <c r="Y8" s="38"/>
      <c r="Z8" s="84"/>
      <c r="AA8" s="38"/>
      <c r="AB8" s="38"/>
      <c r="AC8" s="108" t="s">
        <v>108</v>
      </c>
      <c r="AD8" s="85" t="s">
        <v>17</v>
      </c>
      <c r="AE8" s="86" t="s">
        <v>14</v>
      </c>
      <c r="AF8" s="108" t="s">
        <v>107</v>
      </c>
      <c r="AG8" s="87" t="s">
        <v>50</v>
      </c>
    </row>
    <row r="9" spans="1:33" ht="15" customHeight="1" thickBot="1" x14ac:dyDescent="0.3">
      <c r="A9" t="s">
        <v>68</v>
      </c>
      <c r="B9" t="s">
        <v>60</v>
      </c>
      <c r="C9" t="s">
        <v>67</v>
      </c>
      <c r="D9" t="s">
        <v>59</v>
      </c>
      <c r="E9" t="s">
        <v>68</v>
      </c>
      <c r="F9" t="s">
        <v>68</v>
      </c>
      <c r="G9" t="s">
        <v>60</v>
      </c>
      <c r="H9" t="s">
        <v>60</v>
      </c>
      <c r="I9" s="74"/>
      <c r="J9" s="155"/>
      <c r="K9" s="156"/>
      <c r="L9" s="149" t="s">
        <v>30</v>
      </c>
      <c r="M9" s="106"/>
      <c r="N9" s="103"/>
      <c r="O9" s="102" t="s">
        <v>18</v>
      </c>
      <c r="P9" s="58" t="s">
        <v>85</v>
      </c>
      <c r="Q9" s="88" t="s">
        <v>19</v>
      </c>
      <c r="R9" s="89" t="s">
        <v>20</v>
      </c>
      <c r="S9" s="90" t="s">
        <v>21</v>
      </c>
      <c r="T9" s="90" t="s">
        <v>22</v>
      </c>
      <c r="U9" s="91" t="s">
        <v>23</v>
      </c>
      <c r="V9" s="109"/>
      <c r="W9" s="82" t="s">
        <v>25</v>
      </c>
      <c r="X9" s="90" t="s">
        <v>26</v>
      </c>
      <c r="Y9" s="90" t="s">
        <v>21</v>
      </c>
      <c r="Z9" s="92" t="s">
        <v>27</v>
      </c>
      <c r="AA9" s="90" t="s">
        <v>28</v>
      </c>
      <c r="AB9" s="93" t="s">
        <v>23</v>
      </c>
      <c r="AC9" s="109"/>
      <c r="AD9" s="85" t="s">
        <v>29</v>
      </c>
      <c r="AE9" s="86" t="s">
        <v>24</v>
      </c>
      <c r="AF9" s="109"/>
      <c r="AG9" s="94" t="s">
        <v>51</v>
      </c>
    </row>
    <row r="10" spans="1:33" ht="24.75" customHeight="1" x14ac:dyDescent="0.25">
      <c r="A10" t="s">
        <v>69</v>
      </c>
      <c r="B10" t="s">
        <v>61</v>
      </c>
      <c r="C10" t="s">
        <v>70</v>
      </c>
      <c r="D10" t="s">
        <v>71</v>
      </c>
      <c r="E10" t="s">
        <v>69</v>
      </c>
      <c r="F10" t="s">
        <v>69</v>
      </c>
      <c r="G10" t="s">
        <v>61</v>
      </c>
      <c r="H10" t="s">
        <v>61</v>
      </c>
      <c r="I10" s="150">
        <v>123456789</v>
      </c>
      <c r="J10" s="33"/>
      <c r="K10" s="151" t="s">
        <v>43</v>
      </c>
      <c r="L10" s="9" t="s">
        <v>77</v>
      </c>
      <c r="M10" s="53" t="s">
        <v>49</v>
      </c>
      <c r="N10" s="95"/>
      <c r="O10" s="54">
        <v>80</v>
      </c>
      <c r="P10" s="40" t="s">
        <v>95</v>
      </c>
      <c r="Q10" s="44" t="s">
        <v>94</v>
      </c>
      <c r="R10" s="10">
        <v>70</v>
      </c>
      <c r="S10" s="11"/>
      <c r="T10" s="12"/>
      <c r="U10" s="13">
        <f>IF(MAX(R10:T10)&lt;0,0,MAX(R10:T10))</f>
        <v>70</v>
      </c>
      <c r="V10" s="14"/>
      <c r="W10" s="15"/>
      <c r="X10" s="11">
        <v>70</v>
      </c>
      <c r="Y10" s="11"/>
      <c r="Z10" s="16"/>
      <c r="AA10" s="11"/>
      <c r="AB10" s="13">
        <f>IF(MAX(X10:AA10)&lt;0,0,MAX(X10:AA10))</f>
        <v>70</v>
      </c>
      <c r="AC10" s="14"/>
      <c r="AD10" s="17">
        <f>IF(U10+AB10&lt;0,0,U10+AB10)</f>
        <v>140</v>
      </c>
      <c r="AE10" s="18"/>
      <c r="AF10" s="19"/>
      <c r="AG10" s="95">
        <f>IF(K10="N",AD10*(306.54/(266.5-19.44*(O10/100)^-2+18.61*(O10/100)^2)),IF(K10="M",AD10*(463.26/(416.7-47.87*(O10/100)^-2+18.93*(O10/100)^2)),IF(K10="N20v",AD10*(306.54/(266.5-19.44*(O10/100)^-2+18.61*(O10/100)^2)),IF(K10="N23v",AD10*(306.54/(266.5-19.44*(O10/100)^-2+18.61*(O10/100)^2)),IF(K10="T17",AD10*(306.54/(266.5-19.44*(O10/100)^-2+18.61*(O10/100)^2)),IF(K10="M23v",AD10*(463.26/(416.7-47.87*(O10/100)^-2+18.93*(O10/100)^2)),IF(K10="M20v",AD10*(463.26/(416.7-47.87*(O10/100)^-2+18.93*(O10/100)^2)),IF(K10="P17",AD10*(463.26/(416.7-47.87*(O10/100)^-2+18.93*(O10/100)^2)),
"Lisää nostaja"
)
)))))))</f>
        <v>183.20068600968608</v>
      </c>
    </row>
    <row r="11" spans="1:33" ht="24.75" customHeight="1" x14ac:dyDescent="0.25">
      <c r="I11" s="95"/>
      <c r="J11" s="24"/>
      <c r="K11" s="51" t="s">
        <v>75</v>
      </c>
      <c r="L11" s="9" t="s">
        <v>78</v>
      </c>
      <c r="M11" s="52" t="s">
        <v>48</v>
      </c>
      <c r="N11" s="95"/>
      <c r="O11" s="54">
        <v>80</v>
      </c>
      <c r="P11" s="41" t="s">
        <v>99</v>
      </c>
      <c r="Q11" s="45" t="s">
        <v>94</v>
      </c>
      <c r="R11" s="20">
        <v>70</v>
      </c>
      <c r="S11" s="21"/>
      <c r="T11" s="22"/>
      <c r="U11" s="23">
        <f>IF(MAX(R11:T11)&lt;0,0,MAX(R11:T11))</f>
        <v>70</v>
      </c>
      <c r="V11" s="24"/>
      <c r="W11" s="25"/>
      <c r="X11" s="21">
        <v>70</v>
      </c>
      <c r="Y11" s="21"/>
      <c r="Z11" s="21"/>
      <c r="AA11" s="21"/>
      <c r="AB11" s="23">
        <f>IF(MAX(X11:AA11)&lt;0,0,MAX(X11:AA11))</f>
        <v>70</v>
      </c>
      <c r="AC11" s="24"/>
      <c r="AD11" s="27">
        <f>IF(U11+AB11&lt;0,0,U11+AB11)</f>
        <v>140</v>
      </c>
      <c r="AE11" s="28"/>
      <c r="AF11" s="29"/>
      <c r="AG11" s="95">
        <f>IF(K11="N",AD11*(306.54/(266.5-19.44*(O11/100)^-2+18.61*(O11/100)^2)),IF(K11="M",AD11*(463.26/(416.7-47.87*(O11/100)^-2+18.93*(O11/100)^2)),IF(K11="N20v",AD11*(306.54/(266.5-19.44*(O11/100)^-2+18.61*(O11/100)^2)),IF(K11="N23v",AD11*(306.54/(266.5-19.44*(O11/100)^-2+18.61*(O11/100)^2)),IF(K11="T17",AD11*(306.54/(266.5-19.44*(O11/100)^-2+18.61*(O11/100)^2)),IF(K11="M23v",AD11*(463.26/(416.7-47.87*(O11/100)^-2+18.93*(O11/100)^2)),IF(K11="M20v",AD11*(463.26/(416.7-47.87*(O11/100)^-2+18.93*(O11/100)^2)),IF(K11="P17",AD11*(463.26/(416.7-47.87*(O11/100)^-2+18.93*(O11/100)^2)),
"Lisää nostaja"
)
)))))))</f>
        <v>183.20068600968608</v>
      </c>
    </row>
    <row r="12" spans="1:33" ht="24.75" customHeight="1" x14ac:dyDescent="0.25">
      <c r="I12" s="95"/>
      <c r="J12" s="24"/>
      <c r="K12" s="51" t="s">
        <v>73</v>
      </c>
      <c r="L12" s="9" t="s">
        <v>80</v>
      </c>
      <c r="M12" s="52" t="s">
        <v>92</v>
      </c>
      <c r="N12" s="95"/>
      <c r="O12" s="54">
        <v>80</v>
      </c>
      <c r="P12" s="41" t="s">
        <v>97</v>
      </c>
      <c r="Q12" s="45" t="s">
        <v>94</v>
      </c>
      <c r="R12" s="20">
        <v>70</v>
      </c>
      <c r="S12" s="21"/>
      <c r="T12" s="22"/>
      <c r="U12" s="23">
        <f t="shared" ref="U12:U24" si="0">IF(MAX(R12:T12)&lt;0,0,MAX(R12:T12))</f>
        <v>70</v>
      </c>
      <c r="V12" s="24"/>
      <c r="W12" s="25"/>
      <c r="X12" s="21">
        <v>70</v>
      </c>
      <c r="Y12" s="21"/>
      <c r="Z12" s="21"/>
      <c r="AA12" s="21"/>
      <c r="AB12" s="23">
        <f t="shared" ref="AB12:AB24" si="1">IF(MAX(X12:AA12)&lt;0,0,MAX(X12:AA12))</f>
        <v>70</v>
      </c>
      <c r="AC12" s="24"/>
      <c r="AD12" s="27">
        <f t="shared" ref="AD12:AD24" si="2">IF(U12+AB12&lt;0,0,U12+AB12)</f>
        <v>140</v>
      </c>
      <c r="AE12" s="28"/>
      <c r="AF12" s="29"/>
      <c r="AG12" s="95">
        <f>IF(K12="N",AD12*(306.54/(266.5-19.44*(O12/100)^-2+18.61*(O12/100)^2)),IF(K12="M",AD12*(463.26/(416.7-47.87*(O12/100)^-2+18.93*(O12/100)^2)),IF(K12="N20v",AD12*(306.54/(266.5-19.44*(O12/100)^-2+18.61*(O12/100)^2)),IF(K12="N23v",AD12*(306.54/(266.5-19.44*(O12/100)^-2+18.61*(O12/100)^2)),IF(K12="T17",AD12*(306.54/(266.5-19.44*(O12/100)^-2+18.61*(O12/100)^2)),IF(K12="M23v",AD12*(463.26/(416.7-47.87*(O12/100)^-2+18.93*(O12/100)^2)),IF(K12="M20v",AD12*(463.26/(416.7-47.87*(O12/100)^-2+18.93*(O12/100)^2)),IF(K12="P17",AD12*(463.26/(416.7-47.87*(O12/100)^-2+18.93*(O12/100)^2)),
"Lisää nostaja"
)
)))))))</f>
        <v>183.20068600968608</v>
      </c>
    </row>
    <row r="13" spans="1:33" ht="24.75" customHeight="1" x14ac:dyDescent="0.25">
      <c r="I13" s="95"/>
      <c r="J13" s="24"/>
      <c r="K13" s="51" t="s">
        <v>90</v>
      </c>
      <c r="L13" s="9" t="s">
        <v>79</v>
      </c>
      <c r="M13" s="52" t="s">
        <v>93</v>
      </c>
      <c r="N13" s="95"/>
      <c r="O13" s="54">
        <v>80</v>
      </c>
      <c r="P13" s="41" t="s">
        <v>100</v>
      </c>
      <c r="Q13" s="45" t="s">
        <v>94</v>
      </c>
      <c r="R13" s="10">
        <v>70</v>
      </c>
      <c r="S13" s="21"/>
      <c r="T13" s="22"/>
      <c r="U13" s="23">
        <f t="shared" si="0"/>
        <v>70</v>
      </c>
      <c r="V13" s="24"/>
      <c r="W13" s="25"/>
      <c r="X13" s="11">
        <v>70</v>
      </c>
      <c r="Y13" s="21"/>
      <c r="Z13" s="21"/>
      <c r="AA13" s="21"/>
      <c r="AB13" s="23">
        <f t="shared" si="1"/>
        <v>70</v>
      </c>
      <c r="AC13" s="24"/>
      <c r="AD13" s="27">
        <f t="shared" si="2"/>
        <v>140</v>
      </c>
      <c r="AE13" s="28"/>
      <c r="AF13" s="29"/>
      <c r="AG13" s="95">
        <f>IF(K13="N",AD13*(306.54/(266.5-19.44*(O13/100)^-2+18.61*(O13/100)^2)),IF(K13="M",AD13*(463.26/(416.7-47.87*(O13/100)^-2+18.93*(O13/100)^2)),IF(K13="N20v",AD13*(306.54/(266.5-19.44*(O13/100)^-2+18.61*(O13/100)^2)),IF(K13="N23v",AD13*(306.54/(266.5-19.44*(O13/100)^-2+18.61*(O13/100)^2)),IF(K13="T17",AD13*(306.54/(266.5-19.44*(O13/100)^-2+18.61*(O13/100)^2)),IF(K13="M23v",AD13*(463.26/(416.7-47.87*(O13/100)^-2+18.93*(O13/100)^2)),IF(K13="M20v",AD13*(463.26/(416.7-47.87*(O13/100)^-2+18.93*(O13/100)^2)),IF(K13="P17",AD13*(463.26/(416.7-47.87*(O13/100)^-2+18.93*(O13/100)^2)),
"Lisää nostaja"
)
)))))))</f>
        <v>183.20068600968608</v>
      </c>
    </row>
    <row r="14" spans="1:33" ht="24.75" customHeight="1" x14ac:dyDescent="0.25">
      <c r="I14" s="95"/>
      <c r="J14" s="24"/>
      <c r="K14" s="51" t="s">
        <v>35</v>
      </c>
      <c r="L14" s="9" t="s">
        <v>81</v>
      </c>
      <c r="M14" s="52" t="s">
        <v>49</v>
      </c>
      <c r="N14" s="95"/>
      <c r="O14" s="54">
        <v>80</v>
      </c>
      <c r="P14" s="41" t="s">
        <v>95</v>
      </c>
      <c r="Q14" s="45" t="s">
        <v>94</v>
      </c>
      <c r="R14" s="20">
        <v>70</v>
      </c>
      <c r="S14" s="21"/>
      <c r="T14" s="22"/>
      <c r="U14" s="23">
        <f t="shared" si="0"/>
        <v>70</v>
      </c>
      <c r="V14" s="24"/>
      <c r="W14" s="25"/>
      <c r="X14" s="21">
        <v>70</v>
      </c>
      <c r="Y14" s="21"/>
      <c r="Z14" s="21"/>
      <c r="AA14" s="21"/>
      <c r="AB14" s="23">
        <f t="shared" si="1"/>
        <v>70</v>
      </c>
      <c r="AC14" s="24"/>
      <c r="AD14" s="27">
        <f t="shared" si="2"/>
        <v>140</v>
      </c>
      <c r="AE14" s="28"/>
      <c r="AF14" s="29"/>
      <c r="AG14" s="95">
        <f>IF(K14="N",AD14*(306.54/(266.5-19.44*(O14/100)^-2+18.61*(O14/100)^2)),IF(K14="M",AD14*(463.26/(416.7-47.87*(O14/100)^-2+18.93*(O14/100)^2)),IF(K14="N20v",AD14*(306.54/(266.5-19.44*(O14/100)^-2+18.61*(O14/100)^2)),IF(K14="N23v",AD14*(306.54/(266.5-19.44*(O14/100)^-2+18.61*(O14/100)^2)),IF(K14="T17",AD14*(306.54/(266.5-19.44*(O14/100)^-2+18.61*(O14/100)^2)),IF(K14="M23v",AD14*(463.26/(416.7-47.87*(O14/100)^-2+18.93*(O14/100)^2)),IF(K14="M20v",AD14*(463.26/(416.7-47.87*(O14/100)^-2+18.93*(O14/100)^2)),IF(K14="P17",AD14*(463.26/(416.7-47.87*(O14/100)^-2+18.93*(O14/100)^2)),
"Lisää nostaja"
)
)))))))</f>
        <v>173.02207668744057</v>
      </c>
    </row>
    <row r="15" spans="1:33" ht="24.75" customHeight="1" x14ac:dyDescent="0.25">
      <c r="I15" s="95"/>
      <c r="J15" s="24"/>
      <c r="K15" s="51" t="s">
        <v>76</v>
      </c>
      <c r="L15" s="9" t="s">
        <v>82</v>
      </c>
      <c r="M15" s="52" t="s">
        <v>48</v>
      </c>
      <c r="N15" s="95"/>
      <c r="O15" s="54">
        <v>80</v>
      </c>
      <c r="P15" s="41" t="s">
        <v>96</v>
      </c>
      <c r="Q15" s="45" t="s">
        <v>94</v>
      </c>
      <c r="R15" s="20">
        <v>70</v>
      </c>
      <c r="S15" s="21"/>
      <c r="T15" s="22"/>
      <c r="U15" s="23">
        <f t="shared" si="0"/>
        <v>70</v>
      </c>
      <c r="V15" s="24"/>
      <c r="W15" s="25"/>
      <c r="X15" s="21">
        <v>70</v>
      </c>
      <c r="Y15" s="21"/>
      <c r="Z15" s="21"/>
      <c r="AA15" s="21"/>
      <c r="AB15" s="23">
        <f t="shared" si="1"/>
        <v>70</v>
      </c>
      <c r="AC15" s="24"/>
      <c r="AD15" s="27">
        <f t="shared" si="2"/>
        <v>140</v>
      </c>
      <c r="AE15" s="28"/>
      <c r="AF15" s="29"/>
      <c r="AG15" s="95">
        <f>IF(K15="N",AD15*(306.54/(266.5-19.44*(O15/100)^-2+18.61*(O15/100)^2)),IF(K15="M",AD15*(463.26/(416.7-47.87*(O15/100)^-2+18.93*(O15/100)^2)),IF(K15="N20v",AD15*(306.54/(266.5-19.44*(O15/100)^-2+18.61*(O15/100)^2)),IF(K15="N23v",AD15*(306.54/(266.5-19.44*(O15/100)^-2+18.61*(O15/100)^2)),IF(K15="T17",AD15*(306.54/(266.5-19.44*(O15/100)^-2+18.61*(O15/100)^2)),IF(K15="M23v",AD15*(463.26/(416.7-47.87*(O15/100)^-2+18.93*(O15/100)^2)),IF(K15="M20v",AD15*(463.26/(416.7-47.87*(O15/100)^-2+18.93*(O15/100)^2)),IF(K15="P17",AD15*(463.26/(416.7-47.87*(O15/100)^-2+18.93*(O15/100)^2)),
"Lisää nostaja"
)
)))))))</f>
        <v>173.02207668744057</v>
      </c>
    </row>
    <row r="16" spans="1:33" ht="24.75" customHeight="1" x14ac:dyDescent="0.25">
      <c r="I16" s="95"/>
      <c r="J16" s="24"/>
      <c r="K16" s="51" t="s">
        <v>74</v>
      </c>
      <c r="L16" s="9" t="s">
        <v>83</v>
      </c>
      <c r="M16" s="52" t="s">
        <v>92</v>
      </c>
      <c r="N16" s="95"/>
      <c r="O16" s="54">
        <v>80</v>
      </c>
      <c r="P16" s="41" t="s">
        <v>97</v>
      </c>
      <c r="Q16" s="45" t="s">
        <v>94</v>
      </c>
      <c r="R16" s="10">
        <v>70</v>
      </c>
      <c r="S16" s="21"/>
      <c r="T16" s="22"/>
      <c r="U16" s="23">
        <f t="shared" si="0"/>
        <v>70</v>
      </c>
      <c r="V16" s="24"/>
      <c r="W16" s="25"/>
      <c r="X16" s="11">
        <v>70</v>
      </c>
      <c r="Y16" s="21"/>
      <c r="Z16" s="21"/>
      <c r="AA16" s="21"/>
      <c r="AB16" s="23">
        <f t="shared" si="1"/>
        <v>70</v>
      </c>
      <c r="AC16" s="24"/>
      <c r="AD16" s="27">
        <f t="shared" si="2"/>
        <v>140</v>
      </c>
      <c r="AE16" s="28"/>
      <c r="AF16" s="29"/>
      <c r="AG16" s="95">
        <f>IF(K16="N",AD16*(306.54/(266.5-19.44*(O16/100)^-2+18.61*(O16/100)^2)),IF(K16="M",AD16*(463.26/(416.7-47.87*(O16/100)^-2+18.93*(O16/100)^2)),IF(K16="N20v",AD16*(306.54/(266.5-19.44*(O16/100)^-2+18.61*(O16/100)^2)),IF(K16="N23v",AD16*(306.54/(266.5-19.44*(O16/100)^-2+18.61*(O16/100)^2)),IF(K16="T17",AD16*(306.54/(266.5-19.44*(O16/100)^-2+18.61*(O16/100)^2)),IF(K16="M23v",AD16*(463.26/(416.7-47.87*(O16/100)^-2+18.93*(O16/100)^2)),IF(K16="M20v",AD16*(463.26/(416.7-47.87*(O16/100)^-2+18.93*(O16/100)^2)),IF(K16="P17",AD16*(463.26/(416.7-47.87*(O16/100)^-2+18.93*(O16/100)^2)),
"Lisää nostaja"
)
)))))))</f>
        <v>173.02207668744057</v>
      </c>
    </row>
    <row r="17" spans="9:33" ht="24.75" customHeight="1" x14ac:dyDescent="0.25">
      <c r="I17" s="95"/>
      <c r="J17" s="24"/>
      <c r="K17" s="51" t="s">
        <v>91</v>
      </c>
      <c r="L17" s="9" t="s">
        <v>84</v>
      </c>
      <c r="M17" s="52" t="s">
        <v>93</v>
      </c>
      <c r="N17" s="95"/>
      <c r="O17" s="54">
        <v>80</v>
      </c>
      <c r="P17" s="41" t="s">
        <v>98</v>
      </c>
      <c r="Q17" s="45" t="s">
        <v>94</v>
      </c>
      <c r="R17" s="20">
        <v>70</v>
      </c>
      <c r="S17" s="21"/>
      <c r="T17" s="22"/>
      <c r="U17" s="23">
        <f t="shared" si="0"/>
        <v>70</v>
      </c>
      <c r="V17" s="24"/>
      <c r="W17" s="25"/>
      <c r="X17" s="21">
        <v>70</v>
      </c>
      <c r="Y17" s="21"/>
      <c r="Z17" s="21"/>
      <c r="AA17" s="21"/>
      <c r="AB17" s="23">
        <f t="shared" si="1"/>
        <v>70</v>
      </c>
      <c r="AC17" s="24"/>
      <c r="AD17" s="27">
        <f t="shared" si="2"/>
        <v>140</v>
      </c>
      <c r="AE17" s="28"/>
      <c r="AF17" s="29"/>
      <c r="AG17" s="95">
        <f>IF(K17="N",AD17*(306.54/(266.5-19.44*(O17/100)^-2+18.61*(O17/100)^2)),IF(K17="M",AD17*(463.26/(416.7-47.87*(O17/100)^-2+18.93*(O17/100)^2)),IF(K17="N20v",AD17*(306.54/(266.5-19.44*(O17/100)^-2+18.61*(O17/100)^2)),IF(K17="N23v",AD17*(306.54/(266.5-19.44*(O17/100)^-2+18.61*(O17/100)^2)),IF(K17="T17",AD17*(306.54/(266.5-19.44*(O17/100)^-2+18.61*(O17/100)^2)),IF(K17="M23v",AD17*(463.26/(416.7-47.87*(O17/100)^-2+18.93*(O17/100)^2)),IF(K17="M20v",AD17*(463.26/(416.7-47.87*(O17/100)^-2+18.93*(O17/100)^2)),IF(K17="P17",AD17*(463.26/(416.7-47.87*(O17/100)^-2+18.93*(O17/100)^2)),
"Lisää nostaja"
)
)))))))</f>
        <v>173.02207668744057</v>
      </c>
    </row>
    <row r="18" spans="9:33" ht="24.75" customHeight="1" x14ac:dyDescent="0.25">
      <c r="I18" s="95"/>
      <c r="J18" s="24"/>
      <c r="K18" s="51"/>
      <c r="L18" s="9"/>
      <c r="M18" s="52"/>
      <c r="N18" s="95"/>
      <c r="O18" s="54"/>
      <c r="P18" s="41"/>
      <c r="Q18" s="45"/>
      <c r="R18" s="20"/>
      <c r="S18" s="21"/>
      <c r="T18" s="22"/>
      <c r="U18" s="23">
        <f t="shared" si="0"/>
        <v>0</v>
      </c>
      <c r="V18" s="24"/>
      <c r="W18" s="25"/>
      <c r="X18" s="21"/>
      <c r="Y18" s="21"/>
      <c r="Z18" s="21"/>
      <c r="AA18" s="21"/>
      <c r="AB18" s="23">
        <f t="shared" si="1"/>
        <v>0</v>
      </c>
      <c r="AC18" s="24"/>
      <c r="AD18" s="27">
        <f t="shared" si="2"/>
        <v>0</v>
      </c>
      <c r="AE18" s="28"/>
      <c r="AF18" s="29"/>
      <c r="AG18" s="95" t="str">
        <f>IF(K18="N",AD18*(306.54/(266.5-19.44*(O18/100)^-2+18.61*(O18/100)^2)),IF(K18="M",AD18*(463.26/(416.7-47.87*(O18/100)^-2+18.93*(O18/100)^2)),IF(K18="N20v",AD18*(306.54/(266.5-19.44*(O18/100)^-2+18.61*(O18/100)^2)),IF(K18="N23v",AD18*(306.54/(266.5-19.44*(O18/100)^-2+18.61*(O18/100)^2)),IF(K18="T17",AD18*(306.54/(266.5-19.44*(O18/100)^-2+18.61*(O18/100)^2)),IF(K18="M23v",AD18*(463.26/(416.7-47.87*(O18/100)^-2+18.93*(O18/100)^2)),IF(K18="M20v",AD18*(463.26/(416.7-47.87*(O18/100)^-2+18.93*(O18/100)^2)),IF(K18="P17",AD18*(463.26/(416.7-47.87*(O18/100)^-2+18.93*(O18/100)^2)),
"Lisää nostaja"
)
)))))))</f>
        <v>Lisää nostaja</v>
      </c>
    </row>
    <row r="19" spans="9:33" ht="24.75" customHeight="1" x14ac:dyDescent="0.25">
      <c r="I19" s="95"/>
      <c r="J19" s="24"/>
      <c r="K19" s="51"/>
      <c r="L19" s="9"/>
      <c r="M19" s="52"/>
      <c r="N19" s="95"/>
      <c r="O19" s="54"/>
      <c r="P19" s="41"/>
      <c r="Q19" s="45"/>
      <c r="R19" s="10"/>
      <c r="S19" s="21"/>
      <c r="T19" s="22"/>
      <c r="U19" s="23">
        <f t="shared" si="0"/>
        <v>0</v>
      </c>
      <c r="V19" s="24"/>
      <c r="W19" s="25"/>
      <c r="X19" s="11"/>
      <c r="Y19" s="21"/>
      <c r="Z19" s="21"/>
      <c r="AA19" s="21"/>
      <c r="AB19" s="23">
        <f t="shared" si="1"/>
        <v>0</v>
      </c>
      <c r="AC19" s="24"/>
      <c r="AD19" s="27">
        <f t="shared" si="2"/>
        <v>0</v>
      </c>
      <c r="AE19" s="28"/>
      <c r="AF19" s="29"/>
      <c r="AG19" s="95" t="str">
        <f>IF(K19="N",AD19*(306.54/(266.5-19.44*(O19/100)^-2+18.61*(O19/100)^2)),IF(K19="M",AD19*(463.26/(416.7-47.87*(O19/100)^-2+18.93*(O19/100)^2)),IF(K19="N20v",AD19*(306.54/(266.5-19.44*(O19/100)^-2+18.61*(O19/100)^2)),IF(K19="N23v",AD19*(306.54/(266.5-19.44*(O19/100)^-2+18.61*(O19/100)^2)),IF(K19="T17",AD19*(306.54/(266.5-19.44*(O19/100)^-2+18.61*(O19/100)^2)),IF(K19="M23v",AD19*(463.26/(416.7-47.87*(O19/100)^-2+18.93*(O19/100)^2)),IF(K19="M20v",AD19*(463.26/(416.7-47.87*(O19/100)^-2+18.93*(O19/100)^2)),IF(K19="P17",AD19*(463.26/(416.7-47.87*(O19/100)^-2+18.93*(O19/100)^2)),
"Lisää nostaja"
)
)))))))</f>
        <v>Lisää nostaja</v>
      </c>
    </row>
    <row r="20" spans="9:33" ht="24.75" customHeight="1" x14ac:dyDescent="0.25">
      <c r="I20" s="95"/>
      <c r="J20" s="24"/>
      <c r="K20" s="51"/>
      <c r="L20" s="9"/>
      <c r="M20" s="52"/>
      <c r="N20" s="95"/>
      <c r="O20" s="54"/>
      <c r="P20" s="41"/>
      <c r="Q20" s="45"/>
      <c r="R20" s="20"/>
      <c r="S20" s="21"/>
      <c r="T20" s="22"/>
      <c r="U20" s="23">
        <f t="shared" si="0"/>
        <v>0</v>
      </c>
      <c r="V20" s="24"/>
      <c r="W20" s="25"/>
      <c r="X20" s="21"/>
      <c r="Y20" s="21"/>
      <c r="Z20" s="21"/>
      <c r="AA20" s="21"/>
      <c r="AB20" s="23">
        <f t="shared" si="1"/>
        <v>0</v>
      </c>
      <c r="AC20" s="24"/>
      <c r="AD20" s="27">
        <f t="shared" si="2"/>
        <v>0</v>
      </c>
      <c r="AE20" s="28"/>
      <c r="AF20" s="29"/>
      <c r="AG20" s="95" t="str">
        <f>IF(K20="N",AD20*(306.54/(266.5-19.44*(O20/100)^-2+18.61*(O20/100)^2)),IF(K20="M",AD20*(463.26/(416.7-47.87*(O20/100)^-2+18.93*(O20/100)^2)),IF(K20="N20v",AD20*(306.54/(266.5-19.44*(O20/100)^-2+18.61*(O20/100)^2)),IF(K20="N23v",AD20*(306.54/(266.5-19.44*(O20/100)^-2+18.61*(O20/100)^2)),IF(K20="T17",AD20*(306.54/(266.5-19.44*(O20/100)^-2+18.61*(O20/100)^2)),IF(K20="M23v",AD20*(463.26/(416.7-47.87*(O20/100)^-2+18.93*(O20/100)^2)),IF(K20="M20v",AD20*(463.26/(416.7-47.87*(O20/100)^-2+18.93*(O20/100)^2)),IF(K20="P17",AD20*(463.26/(416.7-47.87*(O20/100)^-2+18.93*(O20/100)^2)),
"Lisää nostaja"
)
)))))))</f>
        <v>Lisää nostaja</v>
      </c>
    </row>
    <row r="21" spans="9:33" ht="24.75" customHeight="1" x14ac:dyDescent="0.25">
      <c r="I21" s="95"/>
      <c r="J21" s="24"/>
      <c r="K21" s="51"/>
      <c r="L21" s="9"/>
      <c r="M21" s="52"/>
      <c r="N21" s="95"/>
      <c r="O21" s="54"/>
      <c r="P21" s="41"/>
      <c r="Q21" s="45"/>
      <c r="R21" s="20"/>
      <c r="S21" s="21"/>
      <c r="T21" s="22"/>
      <c r="U21" s="23">
        <f t="shared" si="0"/>
        <v>0</v>
      </c>
      <c r="V21" s="24"/>
      <c r="W21" s="25"/>
      <c r="X21" s="21"/>
      <c r="Y21" s="21"/>
      <c r="Z21" s="21"/>
      <c r="AA21" s="21"/>
      <c r="AB21" s="23">
        <f t="shared" si="1"/>
        <v>0</v>
      </c>
      <c r="AC21" s="24"/>
      <c r="AD21" s="27">
        <f t="shared" si="2"/>
        <v>0</v>
      </c>
      <c r="AE21" s="28"/>
      <c r="AF21" s="29"/>
      <c r="AG21" s="95" t="str">
        <f>IF(K21="N",AD21*(306.54/(266.5-19.44*(O21/100)^-2+18.61*(O21/100)^2)),IF(K21="M",AD21*(463.26/(416.7-47.87*(O21/100)^-2+18.93*(O21/100)^2)),IF(K21="N20v",AD21*(306.54/(266.5-19.44*(O21/100)^-2+18.61*(O21/100)^2)),IF(K21="N23v",AD21*(306.54/(266.5-19.44*(O21/100)^-2+18.61*(O21/100)^2)),IF(K21="T17",AD21*(306.54/(266.5-19.44*(O21/100)^-2+18.61*(O21/100)^2)),IF(K21="M23v",AD21*(463.26/(416.7-47.87*(O21/100)^-2+18.93*(O21/100)^2)),IF(K21="M20v",AD21*(463.26/(416.7-47.87*(O21/100)^-2+18.93*(O21/100)^2)),IF(K21="P17",AD21*(463.26/(416.7-47.87*(O21/100)^-2+18.93*(O21/100)^2)),
"Lisää nostaja"
)
)))))))</f>
        <v>Lisää nostaja</v>
      </c>
    </row>
    <row r="22" spans="9:33" ht="24.75" customHeight="1" x14ac:dyDescent="0.25">
      <c r="I22" s="95"/>
      <c r="J22" s="24"/>
      <c r="K22" s="51"/>
      <c r="L22" s="9"/>
      <c r="M22" s="52"/>
      <c r="N22" s="95"/>
      <c r="O22" s="54"/>
      <c r="P22" s="41"/>
      <c r="Q22" s="45"/>
      <c r="R22" s="10"/>
      <c r="S22" s="21"/>
      <c r="T22" s="22"/>
      <c r="U22" s="23">
        <f t="shared" si="0"/>
        <v>0</v>
      </c>
      <c r="V22" s="24"/>
      <c r="W22" s="25"/>
      <c r="X22" s="11"/>
      <c r="Y22" s="21"/>
      <c r="Z22" s="21"/>
      <c r="AA22" s="21"/>
      <c r="AB22" s="23">
        <f t="shared" si="1"/>
        <v>0</v>
      </c>
      <c r="AC22" s="24"/>
      <c r="AD22" s="27">
        <f t="shared" si="2"/>
        <v>0</v>
      </c>
      <c r="AE22" s="28"/>
      <c r="AF22" s="29"/>
      <c r="AG22" s="95" t="str">
        <f>IF(K22="N",AD22*(306.54/(266.5-19.44*(O22/100)^-2+18.61*(O22/100)^2)),IF(K22="M",AD22*(463.26/(416.7-47.87*(O22/100)^-2+18.93*(O22/100)^2)),IF(K22="N20v",AD22*(306.54/(266.5-19.44*(O22/100)^-2+18.61*(O22/100)^2)),IF(K22="N23v",AD22*(306.54/(266.5-19.44*(O22/100)^-2+18.61*(O22/100)^2)),IF(K22="T17",AD22*(306.54/(266.5-19.44*(O22/100)^-2+18.61*(O22/100)^2)),IF(K22="M23v",AD22*(463.26/(416.7-47.87*(O22/100)^-2+18.93*(O22/100)^2)),IF(K22="M20v",AD22*(463.26/(416.7-47.87*(O22/100)^-2+18.93*(O22/100)^2)),IF(K22="P17",AD22*(463.26/(416.7-47.87*(O22/100)^-2+18.93*(O22/100)^2)),
"Lisää nostaja"
)
)))))))</f>
        <v>Lisää nostaja</v>
      </c>
    </row>
    <row r="23" spans="9:33" ht="24.75" customHeight="1" x14ac:dyDescent="0.25">
      <c r="I23" s="95"/>
      <c r="J23" s="24"/>
      <c r="K23" s="51"/>
      <c r="L23" s="9"/>
      <c r="M23" s="52"/>
      <c r="N23" s="95"/>
      <c r="O23" s="54"/>
      <c r="P23" s="41"/>
      <c r="Q23" s="45"/>
      <c r="R23" s="20"/>
      <c r="S23" s="21"/>
      <c r="T23" s="22"/>
      <c r="U23" s="23">
        <f t="shared" si="0"/>
        <v>0</v>
      </c>
      <c r="V23" s="24"/>
      <c r="W23" s="25"/>
      <c r="X23" s="21"/>
      <c r="Y23" s="21"/>
      <c r="Z23" s="21"/>
      <c r="AA23" s="21"/>
      <c r="AB23" s="23">
        <f t="shared" si="1"/>
        <v>0</v>
      </c>
      <c r="AC23" s="24"/>
      <c r="AD23" s="27">
        <f t="shared" si="2"/>
        <v>0</v>
      </c>
      <c r="AE23" s="28"/>
      <c r="AF23" s="29"/>
      <c r="AG23" s="95" t="str">
        <f>IF(K23="N",AD23*(306.54/(266.5-19.44*(O23/100)^-2+18.61*(O23/100)^2)),IF(K23="M",AD23*(463.26/(416.7-47.87*(O23/100)^-2+18.93*(O23/100)^2)),IF(K23="N20v",AD23*(306.54/(266.5-19.44*(O23/100)^-2+18.61*(O23/100)^2)),IF(K23="N23v",AD23*(306.54/(266.5-19.44*(O23/100)^-2+18.61*(O23/100)^2)),IF(K23="T17",AD23*(306.54/(266.5-19.44*(O23/100)^-2+18.61*(O23/100)^2)),IF(K23="M23v",AD23*(463.26/(416.7-47.87*(O23/100)^-2+18.93*(O23/100)^2)),IF(K23="M20v",AD23*(463.26/(416.7-47.87*(O23/100)^-2+18.93*(O23/100)^2)),IF(K23="P17",AD23*(463.26/(416.7-47.87*(O23/100)^-2+18.93*(O23/100)^2)),
"Lisää nostaja"
)
)))))))</f>
        <v>Lisää nostaja</v>
      </c>
    </row>
    <row r="24" spans="9:33" ht="24.75" customHeight="1" x14ac:dyDescent="0.25">
      <c r="I24" s="95"/>
      <c r="J24" s="24"/>
      <c r="K24" s="51"/>
      <c r="L24" s="9"/>
      <c r="M24" s="53"/>
      <c r="N24" s="95"/>
      <c r="O24" s="54"/>
      <c r="P24" s="42"/>
      <c r="Q24" s="46"/>
      <c r="R24" s="20"/>
      <c r="S24" s="30"/>
      <c r="T24" s="31"/>
      <c r="U24" s="32">
        <f t="shared" si="0"/>
        <v>0</v>
      </c>
      <c r="V24" s="33"/>
      <c r="W24" s="34"/>
      <c r="X24" s="21"/>
      <c r="Y24" s="30"/>
      <c r="Z24" s="30"/>
      <c r="AA24" s="30"/>
      <c r="AB24" s="32">
        <f t="shared" si="1"/>
        <v>0</v>
      </c>
      <c r="AC24" s="33"/>
      <c r="AD24" s="35">
        <f t="shared" si="2"/>
        <v>0</v>
      </c>
      <c r="AE24" s="36"/>
      <c r="AF24" s="37"/>
      <c r="AG24" s="95" t="str">
        <f>IF(K24="N",AD24*(306.54/(266.5-19.44*(O24/100)^-2+18.61*(O24/100)^2)),IF(K24="M",AD24*(463.26/(416.7-47.87*(O24/100)^-2+18.93*(O24/100)^2)),IF(K24="N20v",AD24*(306.54/(266.5-19.44*(O24/100)^-2+18.61*(O24/100)^2)),IF(K24="N23v",AD24*(306.54/(266.5-19.44*(O24/100)^-2+18.61*(O24/100)^2)),IF(K24="T17",AD24*(306.54/(266.5-19.44*(O24/100)^-2+18.61*(O24/100)^2)),IF(K24="M23v",AD24*(463.26/(416.7-47.87*(O24/100)^-2+18.93*(O24/100)^2)),IF(K24="M20v",AD24*(463.26/(416.7-47.87*(O24/100)^-2+18.93*(O24/100)^2)),IF(K24="P17",AD24*(463.26/(416.7-47.87*(O24/100)^-2+18.93*(O24/100)^2)),
"Lisää nostaja"
)
)))))))</f>
        <v>Lisää nostaja</v>
      </c>
    </row>
    <row r="25" spans="9:33" ht="4.5" hidden="1" customHeight="1" x14ac:dyDescent="0.2">
      <c r="I25" s="60"/>
      <c r="J25" s="38"/>
      <c r="K25" s="38"/>
      <c r="L25" s="38"/>
      <c r="M25" s="43"/>
      <c r="N25" s="48" t="s">
        <v>36</v>
      </c>
      <c r="O25" s="73"/>
      <c r="P25" s="39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60" t="str">
        <f>IF(K25="N", AD25*(306.54/(266.5 - 19.44*(O25/100)^-2 + 18.61*(O25/100)^2)), IF(K25="M", AD25*(463.26/(416.7 - 47.87*(O25/100)^-2 + 18.93*(O25/100)^2)),
        "Virhe: Virheellinen sukupuoli"
    )
)</f>
        <v>Virhe: Virheellinen sukupuoli</v>
      </c>
    </row>
    <row r="26" spans="9:33" ht="18" customHeight="1" x14ac:dyDescent="0.2">
      <c r="I26" s="60"/>
      <c r="J26" s="159" t="s">
        <v>37</v>
      </c>
      <c r="K26" s="159"/>
      <c r="L26" s="56"/>
      <c r="M26" s="56"/>
      <c r="N26" s="96"/>
      <c r="O26" s="160" t="s">
        <v>36</v>
      </c>
      <c r="P26" s="157"/>
      <c r="Q26" s="157"/>
      <c r="R26" s="157"/>
      <c r="S26" s="157"/>
      <c r="T26" s="161" t="s">
        <v>46</v>
      </c>
      <c r="U26" s="161"/>
      <c r="V26" s="57"/>
      <c r="W26" s="57"/>
      <c r="X26" s="57"/>
      <c r="Y26" s="57"/>
      <c r="Z26" s="57"/>
      <c r="AA26" s="57"/>
      <c r="AB26" s="57"/>
      <c r="AC26" s="158"/>
      <c r="AD26" s="163" t="s">
        <v>41</v>
      </c>
      <c r="AE26" s="5"/>
      <c r="AF26" s="57"/>
      <c r="AG26" s="57"/>
    </row>
    <row r="27" spans="9:33" ht="12.75" customHeight="1" x14ac:dyDescent="0.2">
      <c r="I27" s="60"/>
      <c r="J27" s="97"/>
      <c r="K27" s="60"/>
      <c r="L27" s="49" t="s">
        <v>45</v>
      </c>
      <c r="M27" s="47"/>
      <c r="N27" s="96"/>
      <c r="O27" s="98"/>
      <c r="P27" s="50" t="s">
        <v>89</v>
      </c>
      <c r="Q27" s="49"/>
      <c r="R27" s="49"/>
      <c r="S27" s="49"/>
      <c r="T27" s="60"/>
      <c r="U27" s="50" t="s">
        <v>110</v>
      </c>
      <c r="V27" s="50"/>
      <c r="W27" s="50"/>
      <c r="X27" s="50"/>
      <c r="Y27" s="50"/>
      <c r="Z27" s="50"/>
      <c r="AA27" s="50"/>
      <c r="AB27" s="50"/>
      <c r="AC27" s="60"/>
      <c r="AD27" s="50" t="s">
        <v>45</v>
      </c>
      <c r="AE27" s="50"/>
      <c r="AF27" s="50"/>
      <c r="AG27" s="50"/>
    </row>
    <row r="28" spans="9:33" ht="18" customHeight="1" x14ac:dyDescent="0.2">
      <c r="I28" s="60"/>
      <c r="K28" s="163" t="s">
        <v>38</v>
      </c>
      <c r="L28" s="38"/>
      <c r="M28" s="43"/>
      <c r="N28" s="47"/>
      <c r="O28" s="163" t="s">
        <v>111</v>
      </c>
      <c r="P28" s="39"/>
      <c r="Q28" s="5"/>
      <c r="R28" s="38"/>
      <c r="S28" s="5"/>
      <c r="T28" s="161" t="s">
        <v>39</v>
      </c>
      <c r="U28" s="162"/>
      <c r="V28" s="5"/>
      <c r="W28" s="38"/>
      <c r="X28" s="57"/>
      <c r="Y28" s="57"/>
      <c r="Z28" s="57"/>
      <c r="AA28" s="57"/>
      <c r="AB28" s="57"/>
      <c r="AC28" s="5"/>
      <c r="AD28" s="5" t="s">
        <v>40</v>
      </c>
      <c r="AE28" s="5"/>
      <c r="AF28" s="57"/>
      <c r="AG28" s="57"/>
    </row>
    <row r="29" spans="9:33" ht="12.75" customHeight="1" x14ac:dyDescent="0.2">
      <c r="I29" s="60"/>
      <c r="J29" s="97"/>
      <c r="K29" s="60"/>
      <c r="L29" s="49" t="s">
        <v>45</v>
      </c>
      <c r="M29" s="47"/>
      <c r="N29" s="96"/>
      <c r="P29" s="50" t="s">
        <v>89</v>
      </c>
      <c r="Q29" s="50"/>
      <c r="R29" s="50"/>
      <c r="S29" s="50"/>
      <c r="T29" s="60"/>
      <c r="V29" s="50" t="s">
        <v>45</v>
      </c>
      <c r="W29" s="50"/>
      <c r="X29" s="60"/>
      <c r="Y29" s="50"/>
      <c r="Z29" s="50"/>
      <c r="AA29" s="50"/>
      <c r="AB29" s="50"/>
      <c r="AC29" s="60"/>
      <c r="AD29" s="50" t="s">
        <v>45</v>
      </c>
      <c r="AE29" s="50"/>
      <c r="AF29" s="50"/>
      <c r="AG29" s="50"/>
    </row>
  </sheetData>
  <dataConsolidate/>
  <mergeCells count="20">
    <mergeCell ref="I7:I9"/>
    <mergeCell ref="K7:K9"/>
    <mergeCell ref="J7:J9"/>
    <mergeCell ref="T28:U28"/>
    <mergeCell ref="AF26:AG26"/>
    <mergeCell ref="AF28:AG28"/>
    <mergeCell ref="X28:AB28"/>
    <mergeCell ref="T26:U26"/>
    <mergeCell ref="V26:AB26"/>
    <mergeCell ref="AF7:AG7"/>
    <mergeCell ref="L4:N4"/>
    <mergeCell ref="L26:M26"/>
    <mergeCell ref="J26:K26"/>
    <mergeCell ref="N8:N9"/>
    <mergeCell ref="M8:M9"/>
    <mergeCell ref="AF8:AF9"/>
    <mergeCell ref="V8:V9"/>
    <mergeCell ref="AC8:AC9"/>
    <mergeCell ref="I1:K5"/>
    <mergeCell ref="P26:S26"/>
  </mergeCells>
  <phoneticPr fontId="5" type="noConversion"/>
  <conditionalFormatting sqref="R10:T24 X10:AA24">
    <cfRule type="cellIs" dxfId="3" priority="1" operator="between">
      <formula>1</formula>
      <formula>200</formula>
    </cfRule>
    <cfRule type="containsText" dxfId="2" priority="2" operator="containsText" text="d">
      <formula>NOT(ISERROR(SEARCH("d",R10)))</formula>
    </cfRule>
  </conditionalFormatting>
  <dataValidations count="3">
    <dataValidation type="list" allowBlank="1" showInputMessage="1" showErrorMessage="1" sqref="N11:N24" xr:uid="{1A054F80-54F3-4159-83AD-79CF8BC6E92A}">
      <formula1>IF(K12="N", Naiset, IF(K12="M", Miehet, ""))</formula1>
    </dataValidation>
    <dataValidation type="list" allowBlank="1" showInputMessage="1" showErrorMessage="1" sqref="N10" xr:uid="{0E4F0F1D-3E49-48D0-BC77-7999C2F1B1E9}">
      <formula1>INDIRECT(K10)</formula1>
    </dataValidation>
    <dataValidation type="list" allowBlank="1" showInputMessage="1" showErrorMessage="1" sqref="K10:K24" xr:uid="{565F848B-37B1-44DA-A3F0-6DAF10963746}">
      <formula1>"M, N, M20v, M23v, N20v, N23v, P17, T17"</formula1>
    </dataValidation>
  </dataValidations>
  <hyperlinks>
    <hyperlink ref="N4" r:id="rId1" display="mailto:%20tulokset@painonnosto.fi" xr:uid="{00000000-0004-0000-0000-000000000000}"/>
    <hyperlink ref="L4" r:id="rId2" xr:uid="{00000000-0004-0000-0000-000001000000}"/>
  </hyperlinks>
  <pageMargins left="0.19685039370078741" right="0.19685039370078741" top="0.19685039370078741" bottom="0.19685039370078741" header="0.51181102362204722" footer="0.51181102362204722"/>
  <pageSetup paperSize="9" scale="93" firstPageNumber="0" orientation="landscape" horizontalDpi="300" verticalDpi="300" copies="2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"/>
  <sheetViews>
    <sheetView workbookViewId="0">
      <selection activeCell="C20" sqref="C20"/>
    </sheetView>
  </sheetViews>
  <sheetFormatPr defaultColWidth="10.33203125" defaultRowHeight="15" x14ac:dyDescent="0.2"/>
  <cols>
    <col min="1" max="1" width="4.6640625" customWidth="1"/>
    <col min="2" max="2" width="18.6640625" customWidth="1"/>
  </cols>
  <sheetData>
    <row r="1" spans="1:7" ht="15.75" x14ac:dyDescent="0.25">
      <c r="A1" s="2" t="s">
        <v>31</v>
      </c>
      <c r="B1" s="2" t="s">
        <v>30</v>
      </c>
      <c r="C1" s="2" t="s">
        <v>11</v>
      </c>
      <c r="D1" s="2" t="s">
        <v>19</v>
      </c>
      <c r="E1" s="3" t="s">
        <v>32</v>
      </c>
      <c r="F1" s="3" t="s">
        <v>34</v>
      </c>
      <c r="G1" s="3" t="s">
        <v>33</v>
      </c>
    </row>
    <row r="2" spans="1:7" ht="15.75" x14ac:dyDescent="0.25">
      <c r="A2" s="1" t="str">
        <f>Pöytäkirja!K10</f>
        <v>M</v>
      </c>
      <c r="B2" s="55" t="str">
        <f>Pöytäkirja!L10</f>
        <v>Mies Miesnostaja</v>
      </c>
      <c r="C2" s="1">
        <f>Pöytäkirja!O10</f>
        <v>80</v>
      </c>
      <c r="D2" s="1" t="str">
        <f>Pöytäkirja!Q10</f>
        <v>Test</v>
      </c>
      <c r="E2" s="4">
        <f>Pöytäkirja!U10</f>
        <v>70</v>
      </c>
      <c r="F2" s="4">
        <f>Pöytäkirja!AB10</f>
        <v>70</v>
      </c>
      <c r="G2" s="1">
        <f>Pöytäkirja!AD10</f>
        <v>140</v>
      </c>
    </row>
    <row r="3" spans="1:7" ht="15.75" x14ac:dyDescent="0.25">
      <c r="A3" s="1" t="str">
        <f>Pöytäkirja!K11</f>
        <v>M23v</v>
      </c>
      <c r="B3" s="55" t="str">
        <f>Pöytäkirja!L11</f>
        <v>Mies 23-vuotias nostaja</v>
      </c>
      <c r="C3" s="1">
        <f>Pöytäkirja!O11</f>
        <v>80</v>
      </c>
      <c r="D3" s="1" t="str">
        <f>Pöytäkirja!Q11</f>
        <v>Test</v>
      </c>
      <c r="E3" s="4">
        <f>Pöytäkirja!U11</f>
        <v>70</v>
      </c>
      <c r="F3" s="4">
        <f>Pöytäkirja!AB11</f>
        <v>70</v>
      </c>
      <c r="G3" s="1">
        <f>Pöytäkirja!AD11</f>
        <v>140</v>
      </c>
    </row>
    <row r="4" spans="1:7" ht="15.75" x14ac:dyDescent="0.25">
      <c r="A4" s="1" t="str">
        <f>Pöytäkirja!K12</f>
        <v>M20v</v>
      </c>
      <c r="B4" s="55" t="str">
        <f>Pöytäkirja!L12</f>
        <v>Mies 20-vuotias nostaja</v>
      </c>
      <c r="C4" s="1">
        <f>Pöytäkirja!O12</f>
        <v>80</v>
      </c>
      <c r="D4" s="1" t="str">
        <f>Pöytäkirja!Q12</f>
        <v>Test</v>
      </c>
      <c r="E4" s="4">
        <f>Pöytäkirja!U12</f>
        <v>70</v>
      </c>
      <c r="F4" s="4">
        <f>Pöytäkirja!AB12</f>
        <v>70</v>
      </c>
      <c r="G4" s="1">
        <f>Pöytäkirja!AD12</f>
        <v>140</v>
      </c>
    </row>
    <row r="5" spans="1:7" ht="15.75" x14ac:dyDescent="0.25">
      <c r="A5" s="1" t="str">
        <f>Pöytäkirja!K13</f>
        <v>P17</v>
      </c>
      <c r="B5" s="55" t="str">
        <f>Pöytäkirja!L13</f>
        <v>Mies 17-vuotias nostaja</v>
      </c>
      <c r="C5" s="1">
        <f>Pöytäkirja!O13</f>
        <v>80</v>
      </c>
      <c r="D5" s="1" t="str">
        <f>Pöytäkirja!Q13</f>
        <v>Test</v>
      </c>
      <c r="E5" s="4">
        <f>Pöytäkirja!U13</f>
        <v>70</v>
      </c>
      <c r="F5" s="4">
        <f>Pöytäkirja!AB13</f>
        <v>70</v>
      </c>
      <c r="G5" s="1">
        <f>Pöytäkirja!AD13</f>
        <v>140</v>
      </c>
    </row>
    <row r="6" spans="1:7" ht="15.75" x14ac:dyDescent="0.25">
      <c r="A6" s="1" t="str">
        <f>Pöytäkirja!K14</f>
        <v>N</v>
      </c>
      <c r="B6" s="55" t="str">
        <f>Pöytäkirja!L14</f>
        <v>Nainen Naisnostaja</v>
      </c>
      <c r="C6" s="1">
        <f>Pöytäkirja!O14</f>
        <v>80</v>
      </c>
      <c r="D6" s="1" t="str">
        <f>Pöytäkirja!Q14</f>
        <v>Test</v>
      </c>
      <c r="E6" s="4">
        <f>Pöytäkirja!U14</f>
        <v>70</v>
      </c>
      <c r="F6" s="4">
        <f>Pöytäkirja!AB14</f>
        <v>70</v>
      </c>
      <c r="G6" s="1">
        <f>Pöytäkirja!AD14</f>
        <v>140</v>
      </c>
    </row>
    <row r="7" spans="1:7" ht="15.75" x14ac:dyDescent="0.25">
      <c r="A7" s="1" t="str">
        <f>Pöytäkirja!K15</f>
        <v>N23v</v>
      </c>
      <c r="B7" s="55" t="str">
        <f>Pöytäkirja!L15</f>
        <v>Nainen 23-vuotias nostaja</v>
      </c>
      <c r="C7" s="1">
        <f>Pöytäkirja!O15</f>
        <v>80</v>
      </c>
      <c r="D7" s="1" t="str">
        <f>Pöytäkirja!Q15</f>
        <v>Test</v>
      </c>
      <c r="E7" s="4">
        <f>Pöytäkirja!U15</f>
        <v>70</v>
      </c>
      <c r="F7" s="4">
        <f>Pöytäkirja!AB15</f>
        <v>70</v>
      </c>
      <c r="G7" s="1">
        <f>Pöytäkirja!AD15</f>
        <v>140</v>
      </c>
    </row>
    <row r="8" spans="1:7" ht="15.75" x14ac:dyDescent="0.25">
      <c r="A8" s="1" t="str">
        <f>Pöytäkirja!K16</f>
        <v>N20v</v>
      </c>
      <c r="B8" s="55" t="str">
        <f>Pöytäkirja!L16</f>
        <v>Nainen 20-vuotias nostaja</v>
      </c>
      <c r="C8" s="1">
        <f>Pöytäkirja!O16</f>
        <v>80</v>
      </c>
      <c r="D8" s="1" t="str">
        <f>Pöytäkirja!Q16</f>
        <v>Test</v>
      </c>
      <c r="E8" s="4">
        <f>Pöytäkirja!U16</f>
        <v>70</v>
      </c>
      <c r="F8" s="4">
        <f>Pöytäkirja!AB16</f>
        <v>70</v>
      </c>
      <c r="G8" s="1">
        <f>Pöytäkirja!AD16</f>
        <v>140</v>
      </c>
    </row>
    <row r="9" spans="1:7" ht="15.75" x14ac:dyDescent="0.25">
      <c r="A9" s="1" t="str">
        <f>Pöytäkirja!K17</f>
        <v>T17</v>
      </c>
      <c r="B9" s="55" t="str">
        <f>Pöytäkirja!L17</f>
        <v>Nainen 17-vuotias nostaja</v>
      </c>
      <c r="C9" s="1">
        <f>Pöytäkirja!O17</f>
        <v>80</v>
      </c>
      <c r="D9" s="1" t="str">
        <f>Pöytäkirja!Q17</f>
        <v>Test</v>
      </c>
      <c r="E9" s="4">
        <f>Pöytäkirja!U17</f>
        <v>70</v>
      </c>
      <c r="F9" s="4">
        <f>Pöytäkirja!AB17</f>
        <v>70</v>
      </c>
      <c r="G9" s="1">
        <f>Pöytäkirja!AD17</f>
        <v>140</v>
      </c>
    </row>
    <row r="10" spans="1:7" ht="15.75" x14ac:dyDescent="0.25">
      <c r="A10" s="1">
        <f>Pöytäkirja!K18</f>
        <v>0</v>
      </c>
      <c r="B10" s="55">
        <f>Pöytäkirja!L18</f>
        <v>0</v>
      </c>
      <c r="C10" s="1">
        <f>Pöytäkirja!O18</f>
        <v>0</v>
      </c>
      <c r="D10" s="1">
        <f>Pöytäkirja!Q18</f>
        <v>0</v>
      </c>
      <c r="E10" s="4">
        <f>Pöytäkirja!U18</f>
        <v>0</v>
      </c>
      <c r="F10" s="4">
        <f>Pöytäkirja!AB18</f>
        <v>0</v>
      </c>
      <c r="G10" s="1">
        <f>Pöytäkirja!AD18</f>
        <v>0</v>
      </c>
    </row>
    <row r="11" spans="1:7" ht="15.75" x14ac:dyDescent="0.25">
      <c r="A11" s="1">
        <f>Pöytäkirja!K19</f>
        <v>0</v>
      </c>
      <c r="B11" s="55">
        <f>Pöytäkirja!L19</f>
        <v>0</v>
      </c>
      <c r="C11" s="1">
        <f>Pöytäkirja!O19</f>
        <v>0</v>
      </c>
      <c r="D11" s="1">
        <f>Pöytäkirja!Q19</f>
        <v>0</v>
      </c>
      <c r="E11" s="4">
        <f>Pöytäkirja!U19</f>
        <v>0</v>
      </c>
      <c r="F11" s="4">
        <f>Pöytäkirja!AB19</f>
        <v>0</v>
      </c>
      <c r="G11" s="1">
        <f>Pöytäkirja!AD19</f>
        <v>0</v>
      </c>
    </row>
    <row r="12" spans="1:7" ht="15.75" x14ac:dyDescent="0.25">
      <c r="A12" s="1">
        <f>Pöytäkirja!K20</f>
        <v>0</v>
      </c>
      <c r="B12" s="55">
        <f>Pöytäkirja!L20</f>
        <v>0</v>
      </c>
      <c r="C12" s="1">
        <f>Pöytäkirja!O20</f>
        <v>0</v>
      </c>
      <c r="D12" s="1">
        <f>Pöytäkirja!Q20</f>
        <v>0</v>
      </c>
      <c r="E12" s="4">
        <f>Pöytäkirja!U20</f>
        <v>0</v>
      </c>
      <c r="F12" s="4">
        <f>Pöytäkirja!AB20</f>
        <v>0</v>
      </c>
      <c r="G12" s="1">
        <f>Pöytäkirja!AD20</f>
        <v>0</v>
      </c>
    </row>
    <row r="13" spans="1:7" ht="15.75" x14ac:dyDescent="0.25">
      <c r="A13" s="1">
        <f>Pöytäkirja!K21</f>
        <v>0</v>
      </c>
      <c r="B13" s="55">
        <f>Pöytäkirja!L21</f>
        <v>0</v>
      </c>
      <c r="C13" s="1">
        <f>Pöytäkirja!O21</f>
        <v>0</v>
      </c>
      <c r="D13" s="1">
        <f>Pöytäkirja!Q21</f>
        <v>0</v>
      </c>
      <c r="E13" s="4">
        <f>Pöytäkirja!U21</f>
        <v>0</v>
      </c>
      <c r="F13" s="4">
        <f>Pöytäkirja!AB21</f>
        <v>0</v>
      </c>
      <c r="G13" s="1">
        <f>Pöytäkirja!AD21</f>
        <v>0</v>
      </c>
    </row>
    <row r="14" spans="1:7" ht="15.75" x14ac:dyDescent="0.25">
      <c r="A14" s="1">
        <f>Pöytäkirja!K22</f>
        <v>0</v>
      </c>
      <c r="B14" s="55">
        <f>Pöytäkirja!L22</f>
        <v>0</v>
      </c>
      <c r="C14" s="1">
        <f>Pöytäkirja!O22</f>
        <v>0</v>
      </c>
      <c r="D14" s="1">
        <f>Pöytäkirja!Q22</f>
        <v>0</v>
      </c>
      <c r="E14" s="4">
        <f>Pöytäkirja!U22</f>
        <v>0</v>
      </c>
      <c r="F14" s="4">
        <f>Pöytäkirja!AB22</f>
        <v>0</v>
      </c>
      <c r="G14" s="1">
        <f>Pöytäkirja!AD22</f>
        <v>0</v>
      </c>
    </row>
    <row r="15" spans="1:7" ht="15.75" x14ac:dyDescent="0.25">
      <c r="A15" s="1">
        <f>Pöytäkirja!K23</f>
        <v>0</v>
      </c>
      <c r="B15" s="55">
        <f>Pöytäkirja!L23</f>
        <v>0</v>
      </c>
      <c r="C15" s="1">
        <f>Pöytäkirja!O23</f>
        <v>0</v>
      </c>
      <c r="D15" s="1">
        <f>Pöytäkirja!Q23</f>
        <v>0</v>
      </c>
      <c r="E15" s="4">
        <f>Pöytäkirja!U23</f>
        <v>0</v>
      </c>
      <c r="F15" s="4">
        <f>Pöytäkirja!AB23</f>
        <v>0</v>
      </c>
      <c r="G15" s="1">
        <f>Pöytäkirja!AD23</f>
        <v>0</v>
      </c>
    </row>
    <row r="16" spans="1:7" ht="15.75" x14ac:dyDescent="0.25">
      <c r="A16" s="1">
        <f>Pöytäkirja!K24</f>
        <v>0</v>
      </c>
      <c r="B16" s="55">
        <f>Pöytäkirja!L24</f>
        <v>0</v>
      </c>
      <c r="C16" s="1">
        <f>Pöytäkirja!O24</f>
        <v>0</v>
      </c>
      <c r="D16" s="1">
        <f>Pöytäkirja!Q24</f>
        <v>0</v>
      </c>
      <c r="E16" s="4">
        <f>Pöytäkirja!U24</f>
        <v>0</v>
      </c>
      <c r="F16" s="4">
        <f>Pöytäkirja!AB24</f>
        <v>0</v>
      </c>
      <c r="G16" s="1">
        <f>Pöytäkirja!AD24</f>
        <v>0</v>
      </c>
    </row>
    <row r="18" spans="2:5" x14ac:dyDescent="0.2">
      <c r="B18" t="s">
        <v>109</v>
      </c>
      <c r="C18">
        <f>Pöytäkirja!L26</f>
        <v>0</v>
      </c>
      <c r="D18">
        <f>Pöytäkirja!P26</f>
        <v>0</v>
      </c>
      <c r="E18">
        <f>Pöytäkirja!V26</f>
        <v>0</v>
      </c>
    </row>
    <row r="19" spans="2:5" x14ac:dyDescent="0.2">
      <c r="B19" t="s">
        <v>41</v>
      </c>
      <c r="C19">
        <f>Pöytäkirja!AF26</f>
        <v>0</v>
      </c>
    </row>
  </sheetData>
  <sheetProtection selectLockedCells="1" selectUnlockedCells="1"/>
  <pageMargins left="0.78749999999999998" right="0.39374999999999999" top="0.98402777777777772" bottom="0.98402777777777772" header="0.51180555555555551" footer="0.51180555555555551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127C7-A309-4483-8CD5-E5D509348A13}">
  <dimension ref="A2:A3"/>
  <sheetViews>
    <sheetView workbookViewId="0">
      <selection activeCell="B11" sqref="B11"/>
    </sheetView>
  </sheetViews>
  <sheetFormatPr defaultRowHeight="15" x14ac:dyDescent="0.2"/>
  <sheetData>
    <row r="2" spans="1:1" x14ac:dyDescent="0.2">
      <c r="A2" t="s">
        <v>112</v>
      </c>
    </row>
    <row r="3" spans="1:1" x14ac:dyDescent="0.2">
      <c r="A3" s="164" t="s">
        <v>113</v>
      </c>
    </row>
  </sheetData>
  <hyperlinks>
    <hyperlink ref="A3" r:id="rId1" xr:uid="{EEA0BF38-6EA0-41B7-9E37-47F412B08AC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9E62F-4261-45F8-9352-1094FFFDA4EC}">
  <dimension ref="A1"/>
  <sheetViews>
    <sheetView workbookViewId="0">
      <selection sqref="A1:Y29"/>
    </sheetView>
  </sheetViews>
  <sheetFormatPr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2ffae5-b60c-4bfd-9e45-a2ac6ae0726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595013015BCA489DD844F82A6F852D" ma:contentTypeVersion="12" ma:contentTypeDescription="Create a new document." ma:contentTypeScope="" ma:versionID="5f9d885418a2eab6de19f223aeefdbb1">
  <xsd:schema xmlns:xsd="http://www.w3.org/2001/XMLSchema" xmlns:xs="http://www.w3.org/2001/XMLSchema" xmlns:p="http://schemas.microsoft.com/office/2006/metadata/properties" xmlns:ns3="da2ffae5-b60c-4bfd-9e45-a2ac6ae0726c" targetNamespace="http://schemas.microsoft.com/office/2006/metadata/properties" ma:root="true" ma:fieldsID="33dacbeab746201508260cc9974c2c2d" ns3:_="">
    <xsd:import namespace="da2ffae5-b60c-4bfd-9e45-a2ac6ae072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_activity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ffae5-b60c-4bfd-9e45-a2ac6ae072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F02E5E20-8945-46D7-9EDC-C6D64E249BAE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da2ffae5-b60c-4bfd-9e45-a2ac6ae0726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2BF60AC-F1BC-4785-BEB6-EF9D9EEE15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111204-76E1-4A09-8DEE-F886204B9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ffae5-b60c-4bfd-9e45-a2ac6ae072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65BA206-1CCA-446F-993A-133FF0DF1A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Pöytäkirja</vt:lpstr>
      <vt:lpstr>Tulostaulu</vt:lpstr>
      <vt:lpstr>Ohjeet</vt:lpstr>
      <vt:lpstr>Ohje</vt:lpstr>
      <vt:lpstr>M</vt:lpstr>
      <vt:lpstr>M20v</vt:lpstr>
      <vt:lpstr>M23v</vt:lpstr>
      <vt:lpstr>N</vt:lpstr>
      <vt:lpstr>N20v</vt:lpstr>
      <vt:lpstr>N23v</vt:lpstr>
      <vt:lpstr>P17v</vt:lpstr>
      <vt:lpstr>T17v</vt:lpstr>
      <vt:lpstr>Tulostusalue</vt:lpstr>
    </vt:vector>
  </TitlesOfParts>
  <Manager>Tomi Tolsa</Manager>
  <Company>Suomen Painonnostoliitto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SPNL kilpailupöytäkirja</dc:title>
  <dc:subject>SPNL kilpailupöytäkirja</dc:subject>
  <dc:creator>Antti Seppälä</dc:creator>
  <cp:keywords/>
  <dc:description/>
  <cp:lastModifiedBy>Jarno Striimaamo</cp:lastModifiedBy>
  <cp:lastPrinted>2025-01-23T21:48:20Z</cp:lastPrinted>
  <dcterms:created xsi:type="dcterms:W3CDTF">2016-09-29T17:21:04Z</dcterms:created>
  <dcterms:modified xsi:type="dcterms:W3CDTF">2025-01-24T06:47:57Z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0x0101007A595013015BCA489DD844F82A6F852D</vt:lpwstr>
  </property>
</Properties>
</file>